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10515" windowHeight="6480"/>
  </bookViews>
  <sheets>
    <sheet name="All Data" sheetId="1" r:id="rId1"/>
    <sheet name="Y Mean" sheetId="2" r:id="rId2"/>
    <sheet name="X1 Mean" sheetId="3" r:id="rId3"/>
    <sheet name="X2 Mean" sheetId="4" r:id="rId4"/>
    <sheet name="Kar.Resp" sheetId="5" r:id="rId5"/>
    <sheet name="Frek." sheetId="6" r:id="rId6"/>
    <sheet name="Sheet2" sheetId="7" r:id="rId7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'All Data'!$C$66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AT67" i="1" l="1"/>
  <c r="AU67" i="1"/>
  <c r="F86" i="1" l="1"/>
  <c r="F78" i="1" l="1"/>
  <c r="F77" i="1"/>
  <c r="F76" i="1"/>
  <c r="F75" i="1"/>
  <c r="G80" i="1"/>
  <c r="G124" i="1" l="1"/>
  <c r="F124" i="1" s="1"/>
  <c r="F123" i="1"/>
  <c r="F122" i="1"/>
  <c r="F121" i="1"/>
  <c r="F120" i="1"/>
  <c r="F116" i="1"/>
  <c r="F102" i="1"/>
  <c r="F98" i="1"/>
  <c r="H98" i="1"/>
  <c r="F69" i="1"/>
  <c r="F104" i="1"/>
  <c r="F103" i="1"/>
  <c r="F71" i="1"/>
  <c r="G117" i="1"/>
  <c r="F115" i="1"/>
  <c r="F114" i="1"/>
  <c r="F113" i="1"/>
  <c r="F112" i="1"/>
  <c r="F117" i="1" s="1"/>
  <c r="G109" i="1"/>
  <c r="F108" i="1"/>
  <c r="F107" i="1"/>
  <c r="F106" i="1"/>
  <c r="F105" i="1"/>
  <c r="F109" i="1"/>
  <c r="G99" i="1"/>
  <c r="F97" i="1"/>
  <c r="F96" i="1"/>
  <c r="F95" i="1"/>
  <c r="F94" i="1"/>
  <c r="F93" i="1"/>
  <c r="F92" i="1"/>
  <c r="F99" i="1" s="1"/>
  <c r="G89" i="1"/>
  <c r="F88" i="1"/>
  <c r="F85" i="1"/>
  <c r="F84" i="1"/>
  <c r="F89" i="1" s="1"/>
  <c r="F83" i="1"/>
  <c r="F79" i="1"/>
  <c r="G72" i="1"/>
  <c r="F70" i="1"/>
  <c r="F72" i="1" s="1"/>
  <c r="F80" i="1" l="1"/>
  <c r="AR70" i="3"/>
  <c r="L58" i="4"/>
  <c r="F25" i="5"/>
  <c r="Q11" i="6" l="1"/>
  <c r="Q8" i="6"/>
  <c r="P11" i="6"/>
  <c r="P8" i="6"/>
  <c r="N10" i="6"/>
  <c r="N8" i="6"/>
  <c r="N6" i="6"/>
  <c r="M18" i="6"/>
  <c r="M19" i="6" s="1"/>
  <c r="M14" i="6"/>
  <c r="M15" i="6" s="1"/>
  <c r="J65" i="2"/>
  <c r="AD68" i="3"/>
  <c r="AD67" i="3"/>
  <c r="AD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G25" i="5" l="1"/>
  <c r="G32" i="5"/>
  <c r="G34" i="5"/>
  <c r="F34" i="5"/>
  <c r="F32" i="5"/>
  <c r="G38" i="5"/>
  <c r="G39" i="5"/>
  <c r="G42" i="5"/>
  <c r="G41" i="5"/>
  <c r="G40" i="5"/>
  <c r="F40" i="5"/>
  <c r="F42" i="5"/>
  <c r="G22" i="5"/>
  <c r="F22" i="5"/>
  <c r="C85" i="1"/>
  <c r="J61" i="2"/>
  <c r="C108" i="1" l="1"/>
  <c r="C98" i="1"/>
  <c r="C105" i="1"/>
  <c r="C97" i="1"/>
  <c r="C88" i="1"/>
  <c r="C79" i="1"/>
  <c r="C77" i="1"/>
  <c r="C71" i="1"/>
  <c r="C69" i="1"/>
  <c r="C70" i="1" l="1"/>
  <c r="L45" i="4" l="1"/>
  <c r="L64" i="4"/>
  <c r="L47" i="4"/>
  <c r="L48" i="4"/>
  <c r="L49" i="4"/>
  <c r="L50" i="4"/>
  <c r="L51" i="4"/>
  <c r="L52" i="4"/>
  <c r="L53" i="4"/>
  <c r="L54" i="4"/>
  <c r="L55" i="4"/>
  <c r="L56" i="4"/>
  <c r="L57" i="4"/>
  <c r="L59" i="4"/>
  <c r="L60" i="4"/>
  <c r="L61" i="4"/>
  <c r="L62" i="4"/>
  <c r="L63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6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5" i="4"/>
  <c r="AD56" i="3"/>
  <c r="AD58" i="3"/>
  <c r="AD59" i="3"/>
  <c r="AD60" i="3"/>
  <c r="AD61" i="3"/>
  <c r="AD62" i="3"/>
  <c r="AD63" i="3"/>
  <c r="AD64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7" i="3"/>
  <c r="AD30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5" i="3"/>
  <c r="J63" i="2"/>
  <c r="J27" i="2"/>
  <c r="J53" i="2"/>
  <c r="J54" i="2"/>
  <c r="J55" i="2"/>
  <c r="J56" i="2"/>
  <c r="J57" i="2"/>
  <c r="J58" i="2"/>
  <c r="J59" i="2"/>
  <c r="J60" i="2"/>
  <c r="J62" i="2"/>
  <c r="J6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8" i="2"/>
  <c r="J29" i="2"/>
  <c r="J30" i="2"/>
  <c r="J31" i="2"/>
  <c r="J32" i="2"/>
  <c r="J33" i="2"/>
  <c r="J34" i="2"/>
  <c r="J5" i="2"/>
  <c r="J6" i="2"/>
  <c r="C114" i="1" l="1"/>
  <c r="C115" i="1"/>
  <c r="C113" i="1"/>
  <c r="C112" i="1"/>
  <c r="C116" i="1"/>
  <c r="D117" i="1"/>
  <c r="C107" i="1"/>
  <c r="C103" i="1"/>
  <c r="C86" i="1"/>
  <c r="C117" i="1" l="1"/>
  <c r="AD7" i="4"/>
  <c r="AD8" i="4"/>
  <c r="AD6" i="4"/>
  <c r="AD5" i="4"/>
  <c r="AD9" i="4"/>
  <c r="AD4" i="4"/>
  <c r="AD3" i="4"/>
  <c r="X31" i="4"/>
  <c r="X25" i="4"/>
  <c r="X19" i="4"/>
  <c r="X13" i="4"/>
  <c r="Z30" i="4"/>
  <c r="Z29" i="4"/>
  <c r="Z28" i="4"/>
  <c r="Z27" i="4"/>
  <c r="Z26" i="4"/>
  <c r="Z24" i="4"/>
  <c r="Z23" i="4"/>
  <c r="Z22" i="4"/>
  <c r="Z21" i="4"/>
  <c r="Z20" i="4"/>
  <c r="Z25" i="4" s="1"/>
  <c r="Z18" i="4"/>
  <c r="Z17" i="4"/>
  <c r="Z16" i="4"/>
  <c r="Z15" i="4"/>
  <c r="Z14" i="4"/>
  <c r="Z12" i="4"/>
  <c r="Z11" i="4"/>
  <c r="Z10" i="4"/>
  <c r="Z9" i="4"/>
  <c r="Z8" i="4"/>
  <c r="Z6" i="4"/>
  <c r="Z5" i="4"/>
  <c r="Z4" i="4"/>
  <c r="Z3" i="4"/>
  <c r="Z2" i="4"/>
  <c r="Z7" i="4"/>
  <c r="X7" i="4"/>
  <c r="P33" i="4"/>
  <c r="P32" i="4"/>
  <c r="P31" i="4"/>
  <c r="P34" i="4" s="1"/>
  <c r="P30" i="4"/>
  <c r="P29" i="4"/>
  <c r="N34" i="4"/>
  <c r="N28" i="4"/>
  <c r="N22" i="4"/>
  <c r="N16" i="4"/>
  <c r="P27" i="4"/>
  <c r="P26" i="4"/>
  <c r="P25" i="4"/>
  <c r="P24" i="4"/>
  <c r="P23" i="4"/>
  <c r="P21" i="4"/>
  <c r="P20" i="4"/>
  <c r="P19" i="4"/>
  <c r="P18" i="4"/>
  <c r="P17" i="4"/>
  <c r="P15" i="4"/>
  <c r="P14" i="4"/>
  <c r="P13" i="4"/>
  <c r="P12" i="4"/>
  <c r="P11" i="4"/>
  <c r="N10" i="4"/>
  <c r="P9" i="4"/>
  <c r="P8" i="4"/>
  <c r="P7" i="4"/>
  <c r="P6" i="4"/>
  <c r="P5" i="4"/>
  <c r="Y3" i="2"/>
  <c r="Y9" i="2"/>
  <c r="Y8" i="2"/>
  <c r="Y7" i="2"/>
  <c r="Y6" i="2"/>
  <c r="Y5" i="2"/>
  <c r="Y4" i="2"/>
  <c r="AV2" i="3"/>
  <c r="AV6" i="3"/>
  <c r="AV5" i="3"/>
  <c r="AV4" i="3"/>
  <c r="AV3" i="3"/>
  <c r="AP88" i="3"/>
  <c r="AR87" i="3"/>
  <c r="AR86" i="3"/>
  <c r="AR85" i="3"/>
  <c r="AR84" i="3"/>
  <c r="AR83" i="3"/>
  <c r="AP82" i="3"/>
  <c r="AR81" i="3"/>
  <c r="AR80" i="3"/>
  <c r="AR79" i="3"/>
  <c r="AR78" i="3"/>
  <c r="AR77" i="3"/>
  <c r="AR82" i="3" s="1"/>
  <c r="AP76" i="3"/>
  <c r="AR75" i="3"/>
  <c r="AR74" i="3"/>
  <c r="AR73" i="3"/>
  <c r="AR72" i="3"/>
  <c r="AR71" i="3"/>
  <c r="AR76" i="3" s="1"/>
  <c r="AR69" i="3"/>
  <c r="AR68" i="3"/>
  <c r="AR67" i="3"/>
  <c r="AR66" i="3"/>
  <c r="AR65" i="3"/>
  <c r="AP70" i="3"/>
  <c r="AF91" i="3"/>
  <c r="AH90" i="3"/>
  <c r="AH89" i="3"/>
  <c r="AH88" i="3"/>
  <c r="AH87" i="3"/>
  <c r="AH86" i="3"/>
  <c r="AF85" i="3"/>
  <c r="AH84" i="3"/>
  <c r="AH83" i="3"/>
  <c r="AH82" i="3"/>
  <c r="AH81" i="3"/>
  <c r="AH80" i="3"/>
  <c r="AH85" i="3" s="1"/>
  <c r="AF79" i="3"/>
  <c r="AH78" i="3"/>
  <c r="AH77" i="3"/>
  <c r="AH76" i="3"/>
  <c r="AH75" i="3"/>
  <c r="AH74" i="3"/>
  <c r="AF73" i="3"/>
  <c r="AH72" i="3"/>
  <c r="AH71" i="3"/>
  <c r="AH70" i="3"/>
  <c r="AH69" i="3"/>
  <c r="AH68" i="3"/>
  <c r="Z31" i="4" l="1"/>
  <c r="Z19" i="4"/>
  <c r="Z13" i="4"/>
  <c r="P28" i="4"/>
  <c r="P22" i="4"/>
  <c r="P16" i="4"/>
  <c r="P10" i="4"/>
  <c r="AR88" i="3"/>
  <c r="AH91" i="3"/>
  <c r="AH79" i="3"/>
  <c r="AH73" i="3"/>
  <c r="AP61" i="3"/>
  <c r="AR60" i="3"/>
  <c r="AR59" i="3"/>
  <c r="AR58" i="3"/>
  <c r="AR57" i="3"/>
  <c r="AR56" i="3"/>
  <c r="AP55" i="3"/>
  <c r="AR54" i="3"/>
  <c r="AR53" i="3"/>
  <c r="AR52" i="3"/>
  <c r="AR51" i="3"/>
  <c r="AR50" i="3"/>
  <c r="AP49" i="3"/>
  <c r="AR48" i="3"/>
  <c r="AR47" i="3"/>
  <c r="AR46" i="3"/>
  <c r="AR45" i="3"/>
  <c r="AR44" i="3"/>
  <c r="AR42" i="3"/>
  <c r="AR41" i="3"/>
  <c r="AR40" i="3"/>
  <c r="AR39" i="3"/>
  <c r="AR38" i="3"/>
  <c r="AP43" i="3"/>
  <c r="AP37" i="3"/>
  <c r="AR36" i="3"/>
  <c r="AR35" i="3"/>
  <c r="AR34" i="3"/>
  <c r="AR33" i="3"/>
  <c r="AR32" i="3"/>
  <c r="AP31" i="3"/>
  <c r="AR26" i="3"/>
  <c r="AR30" i="3"/>
  <c r="AR29" i="3"/>
  <c r="AR28" i="3"/>
  <c r="AR27" i="3"/>
  <c r="AP25" i="3"/>
  <c r="AR24" i="3"/>
  <c r="AR23" i="3"/>
  <c r="AR22" i="3"/>
  <c r="AR21" i="3"/>
  <c r="AR20" i="3"/>
  <c r="AV8" i="3"/>
  <c r="AP19" i="3"/>
  <c r="AR18" i="3"/>
  <c r="AR17" i="3"/>
  <c r="AR16" i="3"/>
  <c r="AR15" i="3"/>
  <c r="AR14" i="3"/>
  <c r="AP13" i="3"/>
  <c r="AR12" i="3"/>
  <c r="AR11" i="3"/>
  <c r="AR10" i="3"/>
  <c r="AR9" i="3"/>
  <c r="AR8" i="3"/>
  <c r="AP7" i="3"/>
  <c r="AR6" i="3"/>
  <c r="AR5" i="3"/>
  <c r="AR4" i="3"/>
  <c r="AR3" i="3"/>
  <c r="AR2" i="3"/>
  <c r="AR61" i="3" l="1"/>
  <c r="AR55" i="3"/>
  <c r="AR49" i="3"/>
  <c r="AR43" i="3"/>
  <c r="AR37" i="3"/>
  <c r="AR31" i="3"/>
  <c r="AR25" i="3"/>
  <c r="AR19" i="3"/>
  <c r="AR13" i="3"/>
  <c r="AR7" i="3"/>
  <c r="AF64" i="3"/>
  <c r="AH63" i="3"/>
  <c r="AH62" i="3"/>
  <c r="AH61" i="3"/>
  <c r="AH60" i="3"/>
  <c r="AH59" i="3"/>
  <c r="AF58" i="3"/>
  <c r="AH57" i="3"/>
  <c r="AH56" i="3"/>
  <c r="AH55" i="3"/>
  <c r="AH54" i="3"/>
  <c r="AH53" i="3"/>
  <c r="AF52" i="3"/>
  <c r="O21" i="2"/>
  <c r="O20" i="2"/>
  <c r="O9" i="2"/>
  <c r="O8" i="2"/>
  <c r="O13" i="2"/>
  <c r="O15" i="2"/>
  <c r="AH15" i="3"/>
  <c r="AH14" i="3"/>
  <c r="AH8" i="3"/>
  <c r="AH9" i="3"/>
  <c r="AH21" i="3"/>
  <c r="AH20" i="3"/>
  <c r="AH27" i="3"/>
  <c r="AH26" i="3"/>
  <c r="AH33" i="3"/>
  <c r="AH51" i="3"/>
  <c r="AH50" i="3"/>
  <c r="AH45" i="3"/>
  <c r="AH39" i="3"/>
  <c r="AH32" i="3"/>
  <c r="AH38" i="3"/>
  <c r="AH44" i="3"/>
  <c r="AH43" i="3"/>
  <c r="AH49" i="3"/>
  <c r="AH48" i="3"/>
  <c r="AH47" i="3"/>
  <c r="AF46" i="3"/>
  <c r="AH42" i="3"/>
  <c r="AH41" i="3"/>
  <c r="AF40" i="3"/>
  <c r="AH37" i="3"/>
  <c r="AH36" i="3"/>
  <c r="AH35" i="3"/>
  <c r="AF34" i="3"/>
  <c r="AH31" i="3"/>
  <c r="AH30" i="3"/>
  <c r="AH29" i="3"/>
  <c r="AF28" i="3"/>
  <c r="AH25" i="3"/>
  <c r="AH24" i="3"/>
  <c r="AH23" i="3"/>
  <c r="AF22" i="3"/>
  <c r="AH19" i="3"/>
  <c r="AH18" i="3"/>
  <c r="AH17" i="3"/>
  <c r="AF16" i="3"/>
  <c r="AH13" i="3"/>
  <c r="AH12" i="3"/>
  <c r="AH11" i="3"/>
  <c r="AH7" i="3"/>
  <c r="AH6" i="3"/>
  <c r="AH5" i="3"/>
  <c r="AF10" i="3"/>
  <c r="M52" i="2"/>
  <c r="O51" i="2"/>
  <c r="O50" i="2"/>
  <c r="O49" i="2"/>
  <c r="O48" i="2"/>
  <c r="O47" i="2"/>
  <c r="M46" i="2"/>
  <c r="O45" i="2"/>
  <c r="O44" i="2"/>
  <c r="O43" i="2"/>
  <c r="O42" i="2"/>
  <c r="O46" i="2" s="1"/>
  <c r="O41" i="2"/>
  <c r="O34" i="2"/>
  <c r="O39" i="2"/>
  <c r="O38" i="2"/>
  <c r="O37" i="2"/>
  <c r="O36" i="2"/>
  <c r="O35" i="2"/>
  <c r="M40" i="2"/>
  <c r="O28" i="2"/>
  <c r="M34" i="2"/>
  <c r="O33" i="2"/>
  <c r="O32" i="2"/>
  <c r="O31" i="2"/>
  <c r="O30" i="2"/>
  <c r="O29" i="2"/>
  <c r="O27" i="2"/>
  <c r="O26" i="2"/>
  <c r="O25" i="2"/>
  <c r="O24" i="2"/>
  <c r="O23" i="2"/>
  <c r="M28" i="2"/>
  <c r="M22" i="2"/>
  <c r="O19" i="2"/>
  <c r="O18" i="2"/>
  <c r="O17" i="2"/>
  <c r="M16" i="2"/>
  <c r="O14" i="2"/>
  <c r="O12" i="2"/>
  <c r="O11" i="2"/>
  <c r="M10" i="2"/>
  <c r="O6" i="2"/>
  <c r="O7" i="2"/>
  <c r="O5" i="2"/>
  <c r="AH22" i="3" l="1"/>
  <c r="AH52" i="3"/>
  <c r="AH64" i="3"/>
  <c r="AH58" i="3"/>
  <c r="O22" i="2"/>
  <c r="O16" i="2"/>
  <c r="O10" i="2"/>
  <c r="AH10" i="3"/>
  <c r="AH46" i="3"/>
  <c r="AH40" i="3"/>
  <c r="AH34" i="3"/>
  <c r="AH28" i="3"/>
  <c r="AH16" i="3"/>
  <c r="O52" i="2"/>
  <c r="O40" i="2"/>
  <c r="C78" i="1"/>
  <c r="D109" i="1" l="1"/>
  <c r="C106" i="1"/>
  <c r="C104" i="1"/>
  <c r="C102" i="1"/>
  <c r="C109" i="1" s="1"/>
  <c r="D99" i="1"/>
  <c r="C96" i="1"/>
  <c r="C95" i="1"/>
  <c r="C94" i="1"/>
  <c r="C93" i="1"/>
  <c r="C92" i="1"/>
  <c r="D89" i="1"/>
  <c r="C84" i="1"/>
  <c r="C83" i="1"/>
  <c r="C89" i="1" s="1"/>
  <c r="D80" i="1"/>
  <c r="C76" i="1"/>
  <c r="C75" i="1"/>
  <c r="C80" i="1"/>
  <c r="D72" i="1"/>
  <c r="C99" i="1" l="1"/>
  <c r="C72" i="1"/>
  <c r="M6" i="6"/>
</calcChain>
</file>

<file path=xl/sharedStrings.xml><?xml version="1.0" encoding="utf-8"?>
<sst xmlns="http://schemas.openxmlformats.org/spreadsheetml/2006/main" count="888" uniqueCount="382">
  <si>
    <t>X1</t>
  </si>
  <si>
    <t>Y</t>
  </si>
  <si>
    <t>X2</t>
  </si>
  <si>
    <t>DAFTAR PERTANYAAN</t>
  </si>
  <si>
    <t>Responden</t>
  </si>
  <si>
    <t>Nomor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</si>
  <si>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</si>
  <si>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</si>
  <si>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</si>
  <si>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</si>
  <si>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</si>
  <si>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</si>
  <si>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</si>
  <si>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</si>
  <si>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</si>
  <si>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</si>
  <si>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</si>
  <si>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</si>
  <si>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</si>
  <si>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</si>
  <si>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</si>
  <si>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</si>
  <si>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</si>
  <si>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</si>
  <si>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</si>
  <si>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</si>
  <si>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</si>
  <si>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</si>
  <si>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</si>
  <si>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</si>
  <si>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</si>
  <si>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</si>
  <si>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</si>
  <si>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</si>
  <si>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</si>
  <si>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</si>
  <si>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</si>
  <si>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</si>
  <si>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</si>
  <si>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</si>
  <si>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</si>
  <si>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</si>
  <si>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</si>
  <si>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</si>
  <si>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</si>
  <si>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</si>
  <si>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</si>
  <si>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</si>
  <si>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</si>
  <si>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</si>
  <si>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</si>
  <si>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</si>
  <si>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DATA RESPONDEN</t>
  </si>
  <si>
    <t>NAMA</t>
  </si>
  <si>
    <t>JENIS KELAMIN</t>
  </si>
  <si>
    <t>USIA</t>
  </si>
  <si>
    <t>JENJANG PENDIDIKAN</t>
  </si>
  <si>
    <t>LATAR BELAKANG PENDIDIKAN</t>
  </si>
  <si>
    <t>JABATAN</t>
  </si>
  <si>
    <t>MASA KERJA</t>
  </si>
  <si>
    <t>NO.</t>
  </si>
  <si>
    <t>OPD</t>
  </si>
  <si>
    <t>Max Wurarah, SH</t>
  </si>
  <si>
    <t>L</t>
  </si>
  <si>
    <t>53 thn</t>
  </si>
  <si>
    <t>S1</t>
  </si>
  <si>
    <t>Hukum</t>
  </si>
  <si>
    <t>Kabag Fungsional Umum</t>
  </si>
  <si>
    <t>23 thn</t>
  </si>
  <si>
    <t>Dinas Komunikasi, Informatika dan Persandian</t>
  </si>
  <si>
    <t>Deydi T. Item</t>
  </si>
  <si>
    <t xml:space="preserve">49 thn </t>
  </si>
  <si>
    <t>Lain-Lain</t>
  </si>
  <si>
    <t>Sekretaris</t>
  </si>
  <si>
    <t>22 thn</t>
  </si>
  <si>
    <t>Dinas Administrasi Kependudukan dan Pencatatan Sipil</t>
  </si>
  <si>
    <t>Elfira</t>
  </si>
  <si>
    <t>P</t>
  </si>
  <si>
    <t>33 thn</t>
  </si>
  <si>
    <t>Manajemen</t>
  </si>
  <si>
    <t>Kasubag Keuangan</t>
  </si>
  <si>
    <t>9 thn</t>
  </si>
  <si>
    <t>Grace</t>
  </si>
  <si>
    <t xml:space="preserve">35 thn </t>
  </si>
  <si>
    <t>S2</t>
  </si>
  <si>
    <t>Kasubag Perencanaan &amp; Keuangan</t>
  </si>
  <si>
    <t>13 thn</t>
  </si>
  <si>
    <t>Badan Penelitian &amp; Pengembangan</t>
  </si>
  <si>
    <t xml:space="preserve">Kasubag Umum </t>
  </si>
  <si>
    <t>Ivone Karundeng</t>
  </si>
  <si>
    <t xml:space="preserve">44 thn </t>
  </si>
  <si>
    <t>Akuntansi</t>
  </si>
  <si>
    <t xml:space="preserve">Kasubag Perencanaan &amp; Keuangan </t>
  </si>
  <si>
    <t>10 thn</t>
  </si>
  <si>
    <t>Dinas Sosial &amp; Pemberdayaan Masyarakat</t>
  </si>
  <si>
    <t>Tien R. Marksriri</t>
  </si>
  <si>
    <t xml:space="preserve">41 thn </t>
  </si>
  <si>
    <t>Hanses Sangkilang</t>
  </si>
  <si>
    <t>48 thn</t>
  </si>
  <si>
    <t>Bendahara Pengeluaran Dinas</t>
  </si>
  <si>
    <t>Sekretaris PSPMD</t>
  </si>
  <si>
    <t>16 thn</t>
  </si>
  <si>
    <t>Endru Palandung</t>
  </si>
  <si>
    <t>Dinas Pendidikan dan Kebudayaan</t>
  </si>
  <si>
    <t>Albert A. Lambey, SPd.MM</t>
  </si>
  <si>
    <t>Lain-Lain (Pendidikan)</t>
  </si>
  <si>
    <t>Plt. Sekretaris</t>
  </si>
  <si>
    <t>Raymond Wagiu, ST</t>
  </si>
  <si>
    <t>Teknik</t>
  </si>
  <si>
    <t>Barnetje C. Nelwan</t>
  </si>
  <si>
    <t>SMP/SMA</t>
  </si>
  <si>
    <t>Kasubag Umum &amp; Kepegawaian</t>
  </si>
  <si>
    <t>Joulanda Takaredas, SE</t>
  </si>
  <si>
    <t xml:space="preserve">40 thn </t>
  </si>
  <si>
    <t>Ilmu Ekonomi</t>
  </si>
  <si>
    <t>Kasie. Pendapatan &amp; Informasi Perusahan</t>
  </si>
  <si>
    <t>Dinas Perdagangan &amp; ESDM</t>
  </si>
  <si>
    <t>George Sekeon</t>
  </si>
  <si>
    <t xml:space="preserve">52 thn </t>
  </si>
  <si>
    <t>11 thn</t>
  </si>
  <si>
    <t>Realita N. Rumampuk</t>
  </si>
  <si>
    <t xml:space="preserve">39 thn </t>
  </si>
  <si>
    <t>dr. Stella Safitri, M.Kes</t>
  </si>
  <si>
    <t>Lain-lain (Kedokteran)</t>
  </si>
  <si>
    <t>Leopold Dumanauw</t>
  </si>
  <si>
    <t xml:space="preserve">56 thn </t>
  </si>
  <si>
    <t>Lain-lain (Perikanan)</t>
  </si>
  <si>
    <t>28 thn</t>
  </si>
  <si>
    <t>Dinas Kelautan &amp; Perikanan</t>
  </si>
  <si>
    <t>Glen Pinaria</t>
  </si>
  <si>
    <t xml:space="preserve">45 thn </t>
  </si>
  <si>
    <t>Kasubag Umum</t>
  </si>
  <si>
    <t>18 thn</t>
  </si>
  <si>
    <t>Wikro</t>
  </si>
  <si>
    <t>57 thn</t>
  </si>
  <si>
    <t>30 thn</t>
  </si>
  <si>
    <t>Lucia Olon, SE</t>
  </si>
  <si>
    <t>Richard D</t>
  </si>
  <si>
    <t>Lain-lain (Pemerintahan)</t>
  </si>
  <si>
    <t>Dinas Penanaman Modal &amp; Pelayanan Terpadu Satu Pintu</t>
  </si>
  <si>
    <t>Meini Pandi</t>
  </si>
  <si>
    <t>Lain-lain (Ilmu Sosial)</t>
  </si>
  <si>
    <t xml:space="preserve">Bendahara </t>
  </si>
  <si>
    <t>Dinas Lingkungan Hidup</t>
  </si>
  <si>
    <t>Yuddy Y. Sompotan, SE</t>
  </si>
  <si>
    <t>38 thn</t>
  </si>
  <si>
    <t>2 thn</t>
  </si>
  <si>
    <t>Dinas Pengendalian Penduduk &amp; Keluarga Berencana</t>
  </si>
  <si>
    <t>Lidya Weku</t>
  </si>
  <si>
    <t>Deiby Sumampow, SE</t>
  </si>
  <si>
    <t>20 thn</t>
  </si>
  <si>
    <t>Dinas Kearsipan &amp; Perpustakaan</t>
  </si>
  <si>
    <t>Davy J. Awondatu, S.Pd</t>
  </si>
  <si>
    <t xml:space="preserve">55 thn </t>
  </si>
  <si>
    <t>Lain-lain (Pendidikan)</t>
  </si>
  <si>
    <t>Kepala Bidang Perpustakaan</t>
  </si>
  <si>
    <t>Santje Lumentut</t>
  </si>
  <si>
    <t>Lain-lain</t>
  </si>
  <si>
    <t>Bendahara</t>
  </si>
  <si>
    <t>19 thn</t>
  </si>
  <si>
    <t>Marny Pangalila</t>
  </si>
  <si>
    <t>34 thn</t>
  </si>
  <si>
    <t>Lain-lain (Kesehatan Masyarakat)</t>
  </si>
  <si>
    <t>dr. Rina  Widayati, M.Kes</t>
  </si>
  <si>
    <t>58 thn</t>
  </si>
  <si>
    <t>Dinas Kesehatan</t>
  </si>
  <si>
    <t>Dinas Pertanian</t>
  </si>
  <si>
    <t>Ruthly Manaroinsong, S.Sos</t>
  </si>
  <si>
    <t>50 thn</t>
  </si>
  <si>
    <t>J.B Waworundeng, A.Md</t>
  </si>
  <si>
    <t>Diploma</t>
  </si>
  <si>
    <t>Plt. Kepala Dinas</t>
  </si>
  <si>
    <t>Dinas Pekerjaan Umum &amp; Penataan Ruang</t>
  </si>
  <si>
    <t>Hanny Kumontoy</t>
  </si>
  <si>
    <t xml:space="preserve">53 thn </t>
  </si>
  <si>
    <t>Lain-lain (Sosiologi)</t>
  </si>
  <si>
    <t>27 thn</t>
  </si>
  <si>
    <t>Drs. Aldrin Posumah, M.Si</t>
  </si>
  <si>
    <t>Kepala Dinas</t>
  </si>
  <si>
    <t>Drs. Leonart Watuseke</t>
  </si>
  <si>
    <t>29 thn</t>
  </si>
  <si>
    <t>Enge C. Wullur</t>
  </si>
  <si>
    <t>32 thn</t>
  </si>
  <si>
    <t>Dinas Tenaga Kerja, Komunikasi &amp; UMKM</t>
  </si>
  <si>
    <t>Ralvy J. F Kamagi, S.Sos</t>
  </si>
  <si>
    <t>43 thn</t>
  </si>
  <si>
    <t>Dinas Kepemudaan &amp; Olahraga</t>
  </si>
  <si>
    <t>Olly Koloay</t>
  </si>
  <si>
    <t>47 thn</t>
  </si>
  <si>
    <t>Lain-lain (Kesehatan)</t>
  </si>
  <si>
    <t>51 thn</t>
  </si>
  <si>
    <t>24 thn</t>
  </si>
  <si>
    <t>Cintia Oktavia Nafai, SE</t>
  </si>
  <si>
    <t>37 thn</t>
  </si>
  <si>
    <t>Cicilya</t>
  </si>
  <si>
    <t>Lain-lain (FISIP)</t>
  </si>
  <si>
    <t xml:space="preserve">Kasubag </t>
  </si>
  <si>
    <t>Dinas Pemberdayaan Perempuan &amp; Perlindungan Anak</t>
  </si>
  <si>
    <t>Hizkia T. Rumagit, S.Stp</t>
  </si>
  <si>
    <t>26 thn</t>
  </si>
  <si>
    <t>Lain-lain (Ilmu Pemerintahan)</t>
  </si>
  <si>
    <t>4 thn</t>
  </si>
  <si>
    <t>Dinas Pariwisata</t>
  </si>
  <si>
    <t>Yiyin</t>
  </si>
  <si>
    <t>Lain-lain (Pariwisata)</t>
  </si>
  <si>
    <t>Pelaksana (Perencanaan &amp; Keuangan)</t>
  </si>
  <si>
    <t>Dra. Sry Hesti Hebber</t>
  </si>
  <si>
    <t>Lain-lain (SosPol)</t>
  </si>
  <si>
    <t>Marthen S. Sumampouw</t>
  </si>
  <si>
    <t xml:space="preserve">S2 </t>
  </si>
  <si>
    <t xml:space="preserve">Sekretaris </t>
  </si>
  <si>
    <t>Badan Kepegawaian Daerah</t>
  </si>
  <si>
    <t>Naomi Rora, S.Kom</t>
  </si>
  <si>
    <t>Jimmy</t>
  </si>
  <si>
    <t>Badan Keuangan</t>
  </si>
  <si>
    <t>Stenly R. Palealu</t>
  </si>
  <si>
    <t>36 thn</t>
  </si>
  <si>
    <t>55 thn</t>
  </si>
  <si>
    <t xml:space="preserve">34 thn </t>
  </si>
  <si>
    <t>Dinas Perumahan Rakyat &amp; Kawasan Pemukiman</t>
  </si>
  <si>
    <t>Kepala dinas</t>
  </si>
  <si>
    <t>46 thn</t>
  </si>
  <si>
    <t>Lain-lain (Pertanian)</t>
  </si>
  <si>
    <t xml:space="preserve"> - </t>
  </si>
  <si>
    <t xml:space="preserve"> -</t>
  </si>
  <si>
    <t>Dinas Pangan</t>
  </si>
  <si>
    <t>Ir. Johana N. Manua, M.Si</t>
  </si>
  <si>
    <t>54 thn</t>
  </si>
  <si>
    <t>Lain-lain (Peternakan)</t>
  </si>
  <si>
    <t>Angline Rorimpandey, SH</t>
  </si>
  <si>
    <t xml:space="preserve">S1 </t>
  </si>
  <si>
    <t>21 thn</t>
  </si>
  <si>
    <t>Whinny Suzant</t>
  </si>
  <si>
    <t>Dinas Perindustrian</t>
  </si>
  <si>
    <t>Jumlah</t>
  </si>
  <si>
    <t>Presentasi Jenis Kelamin Responden</t>
  </si>
  <si>
    <t xml:space="preserve">Tidak isi </t>
  </si>
  <si>
    <t>Presentasi Usia Responden</t>
  </si>
  <si>
    <t>31-40 thn</t>
  </si>
  <si>
    <t>41 - 50 thn</t>
  </si>
  <si>
    <t>51 - 60 thn</t>
  </si>
  <si>
    <t>Tidak isi</t>
  </si>
  <si>
    <t>26 -30 thn</t>
  </si>
  <si>
    <t>%</t>
  </si>
  <si>
    <t>Angka</t>
  </si>
  <si>
    <t>Presentasi Jenjang Pendidikan</t>
  </si>
  <si>
    <t>S3</t>
  </si>
  <si>
    <t>Latar Belakang Pendidikan</t>
  </si>
  <si>
    <t>Jabatan</t>
  </si>
  <si>
    <t>Kepala Sub-bagian umum</t>
  </si>
  <si>
    <t>Masa jabatan</t>
  </si>
  <si>
    <t>21-30 thn</t>
  </si>
  <si>
    <t>11-20 thn</t>
  </si>
  <si>
    <t>Jumlah skor</t>
  </si>
  <si>
    <t>Skor</t>
  </si>
  <si>
    <t>Jlh org</t>
  </si>
  <si>
    <t>Resp.</t>
  </si>
  <si>
    <t>var.Y</t>
  </si>
  <si>
    <t>1st Quest.</t>
  </si>
  <si>
    <t>Jlh :</t>
  </si>
  <si>
    <t>2nd quest</t>
  </si>
  <si>
    <t>3rd quest</t>
  </si>
  <si>
    <t>4th quest</t>
  </si>
  <si>
    <t>5th quest</t>
  </si>
  <si>
    <t>6th quest</t>
  </si>
  <si>
    <t>7th quest</t>
  </si>
  <si>
    <t>8th quest</t>
  </si>
  <si>
    <t>STS</t>
  </si>
  <si>
    <t>TS</t>
  </si>
  <si>
    <t>N</t>
  </si>
  <si>
    <t>S</t>
  </si>
  <si>
    <t>SS</t>
  </si>
  <si>
    <t>Jlh skor ideal :</t>
  </si>
  <si>
    <t>70 x 5</t>
  </si>
  <si>
    <t>Jlh skor rendah :</t>
  </si>
  <si>
    <t>70 x 1</t>
  </si>
  <si>
    <t xml:space="preserve"> = 70 (STS)</t>
  </si>
  <si>
    <t xml:space="preserve"> = 350 (SS)</t>
  </si>
  <si>
    <t>√</t>
  </si>
  <si>
    <t>Pernyataan</t>
  </si>
  <si>
    <t>PERNYATAAN</t>
  </si>
  <si>
    <t>VAR. X1</t>
  </si>
  <si>
    <t>Total jwban real</t>
  </si>
  <si>
    <t>18th quest</t>
  </si>
  <si>
    <t>20th quest</t>
  </si>
  <si>
    <t>TOTAL quest.</t>
  </si>
  <si>
    <t>11th quest.</t>
  </si>
  <si>
    <t>1st quest.</t>
  </si>
  <si>
    <t>12th quest.</t>
  </si>
  <si>
    <t>2nd quest.</t>
  </si>
  <si>
    <t>13th quest.</t>
  </si>
  <si>
    <t>3rd quest.</t>
  </si>
  <si>
    <t>14th quest.</t>
  </si>
  <si>
    <t>4th quest.</t>
  </si>
  <si>
    <t>15th quest.</t>
  </si>
  <si>
    <t>5th quest.</t>
  </si>
  <si>
    <t>16th quest.</t>
  </si>
  <si>
    <t>6th quest.</t>
  </si>
  <si>
    <t>17th quest.</t>
  </si>
  <si>
    <t>7th quest.</t>
  </si>
  <si>
    <t>8th quest.</t>
  </si>
  <si>
    <t>9th quest.</t>
  </si>
  <si>
    <t>19st quest.</t>
  </si>
  <si>
    <t>10th quest.</t>
  </si>
  <si>
    <t>.</t>
  </si>
  <si>
    <t xml:space="preserve">21st quest. </t>
  </si>
  <si>
    <t>22nd quest.</t>
  </si>
  <si>
    <t>23rd quest.</t>
  </si>
  <si>
    <t>24th quest.</t>
  </si>
  <si>
    <t>25th quest.</t>
  </si>
  <si>
    <t>26th quest.</t>
  </si>
  <si>
    <t>27th quest.</t>
  </si>
  <si>
    <t>28th quest.</t>
  </si>
  <si>
    <t>PEMBUKTIAN :</t>
  </si>
  <si>
    <t>Total jwban skor 5</t>
  </si>
  <si>
    <t>Total jwban skor 4</t>
  </si>
  <si>
    <t>Total jwban skor 3</t>
  </si>
  <si>
    <t>Total jwban skor 2</t>
  </si>
  <si>
    <t>Total jwban skor 1</t>
  </si>
  <si>
    <t>(28 x 60)</t>
  </si>
  <si>
    <t>SAMA !!</t>
  </si>
  <si>
    <t>(8 x 60)</t>
  </si>
  <si>
    <t>Resp</t>
  </si>
  <si>
    <t>Var. X2</t>
  </si>
  <si>
    <t>1ST QUEST.</t>
  </si>
  <si>
    <t>(10 x 60)</t>
  </si>
  <si>
    <t>Daisy Tampi</t>
  </si>
  <si>
    <t>Pertanian</t>
  </si>
  <si>
    <t>Kepala OPD</t>
  </si>
  <si>
    <t>Sekretaris OPD</t>
  </si>
  <si>
    <t>TOTAL</t>
  </si>
  <si>
    <t>Jimmy A. Lesar</t>
  </si>
  <si>
    <t>Lain-lain (Ilmu Administrasi Negara)</t>
  </si>
  <si>
    <t>Yanina Orno</t>
  </si>
  <si>
    <t>Kepala/pelaksana Sub-bagian perencanaan &amp; keuangan</t>
  </si>
  <si>
    <t>Keterangan</t>
  </si>
  <si>
    <t>Frekuensi</t>
  </si>
  <si>
    <t>Persentase</t>
  </si>
  <si>
    <t>Jenis Kelamin</t>
  </si>
  <si>
    <t xml:space="preserve">Laki-laki </t>
  </si>
  <si>
    <t>Perempuan</t>
  </si>
  <si>
    <t>26 -30 Tahun</t>
  </si>
  <si>
    <t>31-40 Tahun</t>
  </si>
  <si>
    <t>41 - 50 Tahun</t>
  </si>
  <si>
    <t>51 - 60 Tahun</t>
  </si>
  <si>
    <t>Jenjang Pendidikan</t>
  </si>
  <si>
    <t>Usia</t>
  </si>
  <si>
    <t>Masa Jabatan</t>
  </si>
  <si>
    <t xml:space="preserve">51,67% </t>
  </si>
  <si>
    <t>2-10 thn</t>
  </si>
  <si>
    <t>Ekonomi</t>
  </si>
  <si>
    <t>6-10 Tahun</t>
  </si>
  <si>
    <t>&lt; 5 Tahun</t>
  </si>
  <si>
    <t>&gt; 10 Tahun</t>
  </si>
  <si>
    <t>Sek</t>
  </si>
  <si>
    <t>Kasubag/pelaksana Keu</t>
  </si>
  <si>
    <t>Tdk isi</t>
  </si>
  <si>
    <t>No. pernyataan</t>
  </si>
  <si>
    <t>Rata-rata</t>
  </si>
  <si>
    <t>4. 00</t>
  </si>
  <si>
    <t>Kepatuhan akan Peraturan Perundang-undangan (X1)</t>
  </si>
  <si>
    <t>Pengawasan Internal (X2)</t>
  </si>
  <si>
    <t>Kualitas Laporan Keuangan (Y)</t>
  </si>
  <si>
    <t>4.1 0</t>
  </si>
  <si>
    <t>Total rata-rata   :</t>
  </si>
  <si>
    <t>1. Berpegaruh artinya kontribusi yang diberikan variabel bebas terhadap variabel terikat.</t>
  </si>
  <si>
    <t>2. Pengaruh positif = jika variabel x menigkat maka variabel y juga meningkat.. jika negatif veriabel x meningkat maka y menurun.</t>
  </si>
  <si>
    <t>3. pengaruh kuat adalah pengaruh yang signifikan.</t>
  </si>
  <si>
    <t>4. Valid artinya layak.. contoh item pertanyaan valid artinya pertanyaan tersebut layak digunakan sebagai instrumen penelitian.</t>
  </si>
  <si>
    <t>5. reliabel artinya konsisten atau terpercaya.</t>
  </si>
  <si>
    <t>1. Persamaan Regresi.</t>
  </si>
  <si>
    <t>2. Uji t</t>
  </si>
  <si>
    <t>3. Uji F</t>
  </si>
  <si>
    <t>4. Koefisien Determinasi.</t>
  </si>
  <si>
    <t>sum</t>
  </si>
  <si>
    <t>Masa Jabatan 2</t>
  </si>
  <si>
    <t>6 - 10 thn</t>
  </si>
  <si>
    <t>&gt; 10 thn</t>
  </si>
  <si>
    <t>30an</t>
  </si>
  <si>
    <t xml:space="preserve"> 30an</t>
  </si>
  <si>
    <t>20an</t>
  </si>
  <si>
    <t>40an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</si>
</sst>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color theme="3"/>
      <name val="Arial"/>
      <family val="2"/>
    </font>
    <font>
      <sz val="11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9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6" xfId="0" applyFill="1" applyBorder="1"/>
    <xf numFmtId="0" fontId="1" fillId="0" borderId="1" xfId="0" applyFont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right"/>
    </xf>
    <xf numFmtId="0" fontId="0" fillId="5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8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3" xfId="0" applyBorder="1"/>
    <xf numFmtId="0" fontId="0" fillId="0" borderId="20" xfId="0" applyBorder="1"/>
    <xf numFmtId="0" fontId="0" fillId="0" borderId="22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0" fillId="0" borderId="24" xfId="0" applyBorder="1"/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6" borderId="4" xfId="0" applyFont="1" applyFill="1" applyBorder="1"/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horizontal="right"/>
    </xf>
    <xf numFmtId="0" fontId="2" fillId="7" borderId="2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" fillId="7" borderId="4" xfId="0" applyFont="1" applyFill="1" applyBorder="1"/>
    <xf numFmtId="0" fontId="4" fillId="7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right"/>
    </xf>
    <xf numFmtId="0" fontId="0" fillId="6" borderId="20" xfId="0" applyFill="1" applyBorder="1"/>
    <xf numFmtId="0" fontId="0" fillId="6" borderId="21" xfId="0" applyFill="1" applyBorder="1"/>
    <xf numFmtId="0" fontId="4" fillId="6" borderId="21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7" borderId="21" xfId="0" applyFill="1" applyBorder="1"/>
    <xf numFmtId="0" fontId="0" fillId="7" borderId="21" xfId="0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/>
    <xf numFmtId="10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7" xfId="0" applyFont="1" applyBorder="1"/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/>
    <xf numFmtId="0" fontId="6" fillId="0" borderId="0" xfId="0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0" fontId="6" fillId="0" borderId="30" xfId="0" applyFont="1" applyBorder="1"/>
    <xf numFmtId="0" fontId="6" fillId="0" borderId="31" xfId="0" applyFont="1" applyBorder="1" applyAlignment="1">
      <alignment horizontal="center" vertical="center"/>
    </xf>
    <xf numFmtId="10" fontId="6" fillId="0" borderId="32" xfId="0" applyNumberFormat="1" applyFont="1" applyBorder="1" applyAlignment="1">
      <alignment horizontal="center" vertical="center"/>
    </xf>
    <xf numFmtId="0" fontId="7" fillId="0" borderId="27" xfId="0" applyFont="1" applyBorder="1"/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/>
    <xf numFmtId="0" fontId="8" fillId="0" borderId="0" xfId="0" applyFont="1" applyBorder="1" applyAlignment="1">
      <alignment horizontal="center" vertical="center"/>
    </xf>
    <xf numFmtId="10" fontId="8" fillId="0" borderId="29" xfId="0" applyNumberFormat="1" applyFont="1" applyBorder="1" applyAlignment="1">
      <alignment horizontal="center" vertical="center"/>
    </xf>
    <xf numFmtId="9" fontId="8" fillId="0" borderId="2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30" xfId="0" applyFont="1" applyBorder="1"/>
    <xf numFmtId="0" fontId="8" fillId="0" borderId="31" xfId="0" applyFont="1" applyBorder="1" applyAlignment="1">
      <alignment horizontal="center" vertical="center"/>
    </xf>
    <xf numFmtId="9" fontId="8" fillId="0" borderId="32" xfId="0" applyNumberFormat="1" applyFont="1" applyBorder="1" applyAlignment="1">
      <alignment horizontal="center" vertical="center"/>
    </xf>
    <xf numFmtId="9" fontId="6" fillId="0" borderId="32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4" fontId="11" fillId="0" borderId="0" xfId="1" applyNumberFormat="1" applyFont="1" applyBorder="1" applyAlignment="1">
      <alignment horizontal="center" vertical="center"/>
    </xf>
    <xf numFmtId="164" fontId="10" fillId="0" borderId="0" xfId="1" applyNumberFormat="1"/>
    <xf numFmtId="164" fontId="13" fillId="0" borderId="0" xfId="1" applyNumberFormat="1" applyFont="1"/>
    <xf numFmtId="0" fontId="14" fillId="0" borderId="0" xfId="0" applyFont="1"/>
    <xf numFmtId="0" fontId="13" fillId="0" borderId="0" xfId="1" applyFont="1"/>
    <xf numFmtId="0" fontId="6" fillId="0" borderId="1" xfId="0" applyFont="1" applyBorder="1"/>
    <xf numFmtId="0" fontId="11" fillId="0" borderId="1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9" fillId="0" borderId="2" xfId="0" applyFont="1" applyBorder="1"/>
    <xf numFmtId="0" fontId="0" fillId="0" borderId="4" xfId="0" applyBorder="1"/>
    <xf numFmtId="164" fontId="11" fillId="0" borderId="5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11" fillId="0" borderId="27" xfId="1" applyNumberFormat="1" applyFont="1" applyBorder="1" applyAlignment="1">
      <alignment horizontal="center" vertical="center"/>
    </xf>
    <xf numFmtId="164" fontId="11" fillId="0" borderId="28" xfId="1" applyNumberFormat="1" applyFont="1" applyBorder="1" applyAlignment="1">
      <alignment horizontal="center" vertical="center"/>
    </xf>
    <xf numFmtId="164" fontId="11" fillId="0" borderId="30" xfId="1" applyNumberFormat="1" applyFont="1" applyBorder="1" applyAlignment="1">
      <alignment horizontal="center" vertical="center"/>
    </xf>
    <xf numFmtId="164" fontId="11" fillId="0" borderId="3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5" fillId="0" borderId="1" xfId="0" applyFont="1" applyBorder="1"/>
    <xf numFmtId="0" fontId="0" fillId="0" borderId="32" xfId="0" applyBorder="1"/>
    <xf numFmtId="0" fontId="0" fillId="0" borderId="28" xfId="0" applyBorder="1"/>
    <xf numFmtId="0" fontId="0" fillId="0" borderId="27" xfId="0" applyBorder="1"/>
    <xf numFmtId="0" fontId="0" fillId="0" borderId="30" xfId="0" applyBorder="1"/>
    <xf numFmtId="0" fontId="6" fillId="0" borderId="3" xfId="0" applyFont="1" applyBorder="1" applyAlignment="1">
      <alignment horizontal="center"/>
    </xf>
    <xf numFmtId="164" fontId="0" fillId="0" borderId="0" xfId="0" applyNumberFormat="1"/>
    <xf numFmtId="0" fontId="6" fillId="0" borderId="3" xfId="0" applyFont="1" applyBorder="1" applyAlignment="1"/>
    <xf numFmtId="0" fontId="6" fillId="0" borderId="4" xfId="0" applyFont="1" applyBorder="1" applyAlignment="1"/>
    <xf numFmtId="0" fontId="14" fillId="2" borderId="0" xfId="0" applyFont="1" applyFill="1"/>
    <xf numFmtId="0" fontId="0" fillId="2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11" borderId="0" xfId="0" applyFill="1"/>
    <xf numFmtId="0" fontId="1" fillId="2" borderId="1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_Frek." xfId="1"/>
  </cellStyles>
  <dxfs count="94">
    <dxf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J6:BD67" totalsRowCount="1">
  <autoFilter ref="J6:BD66"/>
  <tableColumns count="47">
    <tableColumn id="1" name="Responden" dataDxfId="93" totalsRowDxfId="46"/>
    <tableColumn id="2" name="1" dataDxfId="92" totalsRowDxfId="45"/>
    <tableColumn id="3" name="2" dataDxfId="91" totalsRowDxfId="44"/>
    <tableColumn id="4" name="3" dataDxfId="90" totalsRowDxfId="43"/>
    <tableColumn id="5" name="4" dataDxfId="89" totalsRowDxfId="42"/>
    <tableColumn id="7" name="5" dataDxfId="88" totalsRowDxfId="41"/>
    <tableColumn id="8" name="6" dataDxfId="87" totalsRowDxfId="40"/>
    <tableColumn id="10" name="7" dataDxfId="86" totalsRowDxfId="39"/>
    <tableColumn id="11" name="8" dataDxfId="85" totalsRowDxfId="38"/>
    <tableColumn id="12" name="9" dataDxfId="84" totalsRowDxfId="37"/>
    <tableColumn id="13" name="10" dataDxfId="83" totalsRowDxfId="36"/>
    <tableColumn id="14" name="11" dataDxfId="82" totalsRowDxfId="35"/>
    <tableColumn id="15" name="12" dataDxfId="81" totalsRowDxfId="34"/>
    <tableColumn id="16" name="13" dataDxfId="80" totalsRowDxfId="33"/>
    <tableColumn id="17" name="14" dataDxfId="79" totalsRowDxfId="32"/>
    <tableColumn id="18" name="15" dataDxfId="78" totalsRowDxfId="31"/>
    <tableColumn id="19" name="16" dataDxfId="77" totalsRowDxfId="30"/>
    <tableColumn id="20" name="17" dataDxfId="76" totalsRowDxfId="29"/>
    <tableColumn id="21" name="18" dataDxfId="75" totalsRowDxfId="28"/>
    <tableColumn id="22" name="19" dataDxfId="74" totalsRowDxfId="27"/>
    <tableColumn id="23" name="20" dataDxfId="73" totalsRowDxfId="26"/>
    <tableColumn id="24" name="21" dataDxfId="72" totalsRowDxfId="25"/>
    <tableColumn id="25" name="22" dataDxfId="71" totalsRowDxfId="24"/>
    <tableColumn id="26" name="23" dataDxfId="70" totalsRowDxfId="23"/>
    <tableColumn id="27" name="24" dataDxfId="69" totalsRowDxfId="22"/>
    <tableColumn id="28" name="25" dataDxfId="68" totalsRowDxfId="21"/>
    <tableColumn id="29" name="26" dataDxfId="67" totalsRowDxfId="20"/>
    <tableColumn id="30" name="27" dataDxfId="66" totalsRowDxfId="19"/>
    <tableColumn id="31" name="28" dataDxfId="65" totalsRowDxfId="18"/>
    <tableColumn id="32" name="29" dataDxfId="64" totalsRowDxfId="17"/>
    <tableColumn id="33" name="30" dataDxfId="63" totalsRowDxfId="16"/>
    <tableColumn id="34" name="31" dataDxfId="62" totalsRowDxfId="15"/>
    <tableColumn id="35" name="32" dataDxfId="61" totalsRowDxfId="14"/>
    <tableColumn id="36" name="33" dataDxfId="60" totalsRowDxfId="13"/>
    <tableColumn id="37" name="34" dataDxfId="59" totalsRowDxfId="12"/>
    <tableColumn id="38" name="35" dataDxfId="58" totalsRowDxfId="11"/>
    <tableColumn id="39" name="36" totalsRowFunction="sum" dataDxfId="57" totalsRowDxfId="10"/>
    <tableColumn id="40" name="37" totalsRowFunction="sum" dataDxfId="56" totalsRowDxfId="9"/>
    <tableColumn id="41" name="38" dataDxfId="55" totalsRowDxfId="8"/>
    <tableColumn id="42" name="39" dataDxfId="54" totalsRowDxfId="7"/>
    <tableColumn id="43" name="40" dataDxfId="53" totalsRowDxfId="6"/>
    <tableColumn id="44" name="41" dataDxfId="52" totalsRowDxfId="5"/>
    <tableColumn id="45" name="42" dataDxfId="51" totalsRowDxfId="4"/>
    <tableColumn id="46" name="43" dataDxfId="50" totalsRowDxfId="3"/>
    <tableColumn id="47" name="44" dataDxfId="49" totalsRowDxfId="2"/>
    <tableColumn id="48" name="45" dataDxfId="48" totalsRowDxfId="1"/>
    <tableColumn id="49" name="46" dataDxfId="4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BD124"/>
  <sheetViews>
    <sheetView tabSelected="1" topLeftCell="Q57" zoomScale="70" zoomScaleNormal="70" workbookViewId="0">
      <selection activeCell="AT67" sqref="AT67"/>
    </sheetView>
  </sheetViews>
  <sheetFormatPr defaultRowHeight="15" x14ac:dyDescent="0.25"/>
  <cols>
    <col min="2" max="2" width="30.28515625" customWidth="1"/>
    <col min="3" max="3" width="14.28515625" customWidth="1"/>
    <col min="4" max="4" width="12.5703125" customWidth="1"/>
    <col min="5" max="5" width="21.85546875" customWidth="1"/>
    <col min="6" max="6" width="29" customWidth="1"/>
    <col min="7" max="7" width="22.28515625" customWidth="1"/>
    <col min="8" max="8" width="15.140625" customWidth="1"/>
    <col min="9" max="9" width="25.140625" customWidth="1"/>
    <col min="10" max="24" width="5" customWidth="1"/>
    <col min="25" max="25" width="10.85546875" customWidth="1"/>
    <col min="26" max="45" width="5" customWidth="1"/>
    <col min="46" max="46" width="6.5703125" customWidth="1"/>
    <col min="47" max="47" width="7.42578125" customWidth="1"/>
    <col min="48" max="56" width="5" customWidth="1"/>
  </cols>
  <sheetData>
    <row r="2" spans="1:56" x14ac:dyDescent="0.25">
      <c r="E2" s="11"/>
    </row>
    <row r="4" spans="1:56" ht="15.75" thickBot="1" x14ac:dyDescent="0.3">
      <c r="J4" s="2"/>
      <c r="K4" s="177" t="s">
        <v>3</v>
      </c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</row>
    <row r="5" spans="1:56" x14ac:dyDescent="0.25">
      <c r="A5" s="178" t="s">
        <v>60</v>
      </c>
      <c r="B5" s="178" t="s">
        <v>52</v>
      </c>
      <c r="C5" s="178"/>
      <c r="D5" s="178"/>
      <c r="E5" s="178"/>
      <c r="F5" s="178"/>
      <c r="G5" s="178"/>
      <c r="H5" s="178"/>
      <c r="I5" s="1"/>
      <c r="J5" s="13" t="s">
        <v>5</v>
      </c>
      <c r="K5" s="179" t="s">
        <v>1</v>
      </c>
      <c r="L5" s="180"/>
      <c r="M5" s="180"/>
      <c r="N5" s="180"/>
      <c r="O5" s="180"/>
      <c r="P5" s="180"/>
      <c r="Q5" s="180"/>
      <c r="R5" s="181"/>
      <c r="S5" s="179" t="s">
        <v>0</v>
      </c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1"/>
      <c r="AU5" s="179" t="s">
        <v>2</v>
      </c>
      <c r="AV5" s="180"/>
      <c r="AW5" s="180"/>
      <c r="AX5" s="180"/>
      <c r="AY5" s="180"/>
      <c r="AZ5" s="180"/>
      <c r="BA5" s="180"/>
      <c r="BB5" s="180"/>
      <c r="BC5" s="180"/>
      <c r="BD5" s="181"/>
    </row>
    <row r="6" spans="1:56" x14ac:dyDescent="0.25">
      <c r="A6" s="178"/>
      <c r="B6" s="5" t="s">
        <v>53</v>
      </c>
      <c r="C6" s="5" t="s">
        <v>54</v>
      </c>
      <c r="D6" s="5" t="s">
        <v>55</v>
      </c>
      <c r="E6" s="5" t="s">
        <v>56</v>
      </c>
      <c r="F6" s="5" t="s">
        <v>57</v>
      </c>
      <c r="G6" s="5" t="s">
        <v>58</v>
      </c>
      <c r="H6" s="5" t="s">
        <v>59</v>
      </c>
      <c r="I6" s="6" t="s">
        <v>61</v>
      </c>
      <c r="J6" t="s">
        <v>4</v>
      </c>
      <c r="K6" s="15" t="s">
        <v>6</v>
      </c>
      <c r="L6" s="16" t="s">
        <v>7</v>
      </c>
      <c r="M6" s="16" t="s">
        <v>8</v>
      </c>
      <c r="N6" s="16" t="s">
        <v>9</v>
      </c>
      <c r="O6" s="16" t="s">
        <v>10</v>
      </c>
      <c r="P6" s="16" t="s">
        <v>11</v>
      </c>
      <c r="Q6" s="16" t="s">
        <v>12</v>
      </c>
      <c r="R6" s="17" t="s">
        <v>13</v>
      </c>
      <c r="S6" s="15" t="s">
        <v>14</v>
      </c>
      <c r="T6" s="16" t="s">
        <v>15</v>
      </c>
      <c r="U6" s="16" t="s">
        <v>16</v>
      </c>
      <c r="V6" s="16" t="s">
        <v>17</v>
      </c>
      <c r="W6" s="16" t="s">
        <v>18</v>
      </c>
      <c r="X6" s="16" t="s">
        <v>19</v>
      </c>
      <c r="Y6" s="16" t="s">
        <v>20</v>
      </c>
      <c r="Z6" s="16" t="s">
        <v>21</v>
      </c>
      <c r="AA6" s="16" t="s">
        <v>22</v>
      </c>
      <c r="AB6" s="16" t="s">
        <v>23</v>
      </c>
      <c r="AC6" s="16" t="s">
        <v>24</v>
      </c>
      <c r="AD6" s="16" t="s">
        <v>25</v>
      </c>
      <c r="AE6" s="16" t="s">
        <v>26</v>
      </c>
      <c r="AF6" s="16" t="s">
        <v>27</v>
      </c>
      <c r="AG6" s="16" t="s">
        <v>28</v>
      </c>
      <c r="AH6" s="16" t="s">
        <v>29</v>
      </c>
      <c r="AI6" s="16" t="s">
        <v>30</v>
      </c>
      <c r="AJ6" s="16" t="s">
        <v>31</v>
      </c>
      <c r="AK6" s="16" t="s">
        <v>32</v>
      </c>
      <c r="AL6" s="16" t="s">
        <v>33</v>
      </c>
      <c r="AM6" s="16" t="s">
        <v>34</v>
      </c>
      <c r="AN6" s="16" t="s">
        <v>35</v>
      </c>
      <c r="AO6" s="16" t="s">
        <v>36</v>
      </c>
      <c r="AP6" s="16" t="s">
        <v>37</v>
      </c>
      <c r="AQ6" s="16" t="s">
        <v>38</v>
      </c>
      <c r="AR6" s="16" t="s">
        <v>39</v>
      </c>
      <c r="AS6" s="16" t="s">
        <v>40</v>
      </c>
      <c r="AT6" s="17" t="s">
        <v>41</v>
      </c>
      <c r="AU6" s="15" t="s">
        <v>42</v>
      </c>
      <c r="AV6" s="16" t="s">
        <v>43</v>
      </c>
      <c r="AW6" s="16" t="s">
        <v>44</v>
      </c>
      <c r="AX6" s="16" t="s">
        <v>45</v>
      </c>
      <c r="AY6" s="16" t="s">
        <v>46</v>
      </c>
      <c r="AZ6" s="16" t="s">
        <v>47</v>
      </c>
      <c r="BA6" s="16" t="s">
        <v>48</v>
      </c>
      <c r="BB6" s="16" t="s">
        <v>49</v>
      </c>
      <c r="BC6" s="16" t="s">
        <v>50</v>
      </c>
      <c r="BD6" s="17" t="s">
        <v>51</v>
      </c>
    </row>
    <row r="7" spans="1:56" ht="45" customHeight="1" x14ac:dyDescent="0.25">
      <c r="A7" s="4">
        <v>3</v>
      </c>
      <c r="B7" s="3" t="s">
        <v>62</v>
      </c>
      <c r="C7" s="12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4" t="s">
        <v>69</v>
      </c>
      <c r="J7" s="14">
        <v>3</v>
      </c>
      <c r="K7" s="18">
        <v>4</v>
      </c>
      <c r="L7" s="8">
        <v>4</v>
      </c>
      <c r="M7" s="8">
        <v>4</v>
      </c>
      <c r="N7" s="8">
        <v>4</v>
      </c>
      <c r="O7" s="8">
        <v>4</v>
      </c>
      <c r="P7" s="8">
        <v>4</v>
      </c>
      <c r="Q7" s="8">
        <v>4</v>
      </c>
      <c r="R7" s="19">
        <v>4</v>
      </c>
      <c r="S7" s="18">
        <v>5</v>
      </c>
      <c r="T7" s="8">
        <v>4</v>
      </c>
      <c r="U7" s="8">
        <v>4</v>
      </c>
      <c r="V7" s="8">
        <v>5</v>
      </c>
      <c r="W7" s="8">
        <v>4</v>
      </c>
      <c r="X7" s="8">
        <v>4</v>
      </c>
      <c r="Y7" s="8">
        <v>4</v>
      </c>
      <c r="Z7" s="8">
        <v>4</v>
      </c>
      <c r="AA7" s="8">
        <v>4</v>
      </c>
      <c r="AB7" s="8">
        <v>4</v>
      </c>
      <c r="AC7" s="8">
        <v>4</v>
      </c>
      <c r="AD7" s="8">
        <v>3</v>
      </c>
      <c r="AE7" s="8">
        <v>4</v>
      </c>
      <c r="AF7" s="8">
        <v>4</v>
      </c>
      <c r="AG7" s="8">
        <v>4</v>
      </c>
      <c r="AH7" s="8">
        <v>4</v>
      </c>
      <c r="AI7" s="8">
        <v>4</v>
      </c>
      <c r="AJ7" s="8">
        <v>4</v>
      </c>
      <c r="AK7" s="8">
        <v>4</v>
      </c>
      <c r="AL7" s="8">
        <v>4</v>
      </c>
      <c r="AM7" s="8">
        <v>3</v>
      </c>
      <c r="AN7" s="8">
        <v>3</v>
      </c>
      <c r="AO7" s="8">
        <v>3</v>
      </c>
      <c r="AP7" s="8">
        <v>3</v>
      </c>
      <c r="AQ7" s="8">
        <v>4</v>
      </c>
      <c r="AR7" s="8">
        <v>4</v>
      </c>
      <c r="AS7" s="8">
        <v>4</v>
      </c>
      <c r="AT7" s="19">
        <v>4</v>
      </c>
      <c r="AU7" s="18">
        <v>4</v>
      </c>
      <c r="AV7" s="8">
        <v>4</v>
      </c>
      <c r="AW7" s="8">
        <v>4</v>
      </c>
      <c r="AX7" s="8">
        <v>4</v>
      </c>
      <c r="AY7" s="8">
        <v>4</v>
      </c>
      <c r="AZ7" s="8">
        <v>4</v>
      </c>
      <c r="BA7" s="8">
        <v>4</v>
      </c>
      <c r="BB7" s="8">
        <v>4</v>
      </c>
      <c r="BC7" s="8">
        <v>4</v>
      </c>
      <c r="BD7" s="19">
        <v>4</v>
      </c>
    </row>
    <row r="8" spans="1:56" ht="45" customHeight="1" x14ac:dyDescent="0.25">
      <c r="A8" s="4">
        <v>4</v>
      </c>
      <c r="B8" s="3" t="s">
        <v>70</v>
      </c>
      <c r="C8" s="12" t="s">
        <v>63</v>
      </c>
      <c r="D8" s="3" t="s">
        <v>71</v>
      </c>
      <c r="E8" s="3" t="s">
        <v>65</v>
      </c>
      <c r="F8" s="3" t="s">
        <v>72</v>
      </c>
      <c r="G8" s="3" t="s">
        <v>73</v>
      </c>
      <c r="H8" s="3" t="s">
        <v>74</v>
      </c>
      <c r="I8" s="34" t="s">
        <v>75</v>
      </c>
      <c r="J8" s="14">
        <v>4</v>
      </c>
      <c r="K8" s="18">
        <v>5</v>
      </c>
      <c r="L8" s="8">
        <v>5</v>
      </c>
      <c r="M8" s="8">
        <v>5</v>
      </c>
      <c r="N8" s="8">
        <v>5</v>
      </c>
      <c r="O8" s="8">
        <v>5</v>
      </c>
      <c r="P8" s="8">
        <v>5</v>
      </c>
      <c r="Q8" s="8">
        <v>5</v>
      </c>
      <c r="R8" s="19">
        <v>5</v>
      </c>
      <c r="S8" s="18">
        <v>5</v>
      </c>
      <c r="T8" s="8">
        <v>5</v>
      </c>
      <c r="U8" s="8">
        <v>5</v>
      </c>
      <c r="V8" s="8">
        <v>5</v>
      </c>
      <c r="W8" s="8">
        <v>5</v>
      </c>
      <c r="X8" s="8">
        <v>5</v>
      </c>
      <c r="Y8" s="9">
        <v>4</v>
      </c>
      <c r="Z8" s="8">
        <v>5</v>
      </c>
      <c r="AA8" s="9">
        <v>4</v>
      </c>
      <c r="AB8" s="8">
        <v>5</v>
      </c>
      <c r="AC8" s="8">
        <v>5</v>
      </c>
      <c r="AD8" s="8">
        <v>5</v>
      </c>
      <c r="AE8" s="8">
        <v>5</v>
      </c>
      <c r="AF8" s="9">
        <v>4</v>
      </c>
      <c r="AG8" s="9">
        <v>4</v>
      </c>
      <c r="AH8" s="9">
        <v>4</v>
      </c>
      <c r="AI8" s="8">
        <v>5</v>
      </c>
      <c r="AJ8" s="8">
        <v>5</v>
      </c>
      <c r="AK8" s="8">
        <v>5</v>
      </c>
      <c r="AL8" s="8">
        <v>5</v>
      </c>
      <c r="AM8" s="8">
        <v>5</v>
      </c>
      <c r="AN8" s="8">
        <v>5</v>
      </c>
      <c r="AO8" s="8">
        <v>5</v>
      </c>
      <c r="AP8" s="8">
        <v>5</v>
      </c>
      <c r="AQ8" s="8">
        <v>5</v>
      </c>
      <c r="AR8" s="8">
        <v>5</v>
      </c>
      <c r="AS8" s="8">
        <v>5</v>
      </c>
      <c r="AT8" s="23">
        <v>4</v>
      </c>
      <c r="AU8" s="18">
        <v>5</v>
      </c>
      <c r="AV8" s="8">
        <v>4</v>
      </c>
      <c r="AW8" s="8">
        <v>4</v>
      </c>
      <c r="AX8" s="8">
        <v>4</v>
      </c>
      <c r="AY8" s="8">
        <v>5</v>
      </c>
      <c r="AZ8" s="8">
        <v>5</v>
      </c>
      <c r="BA8" s="8">
        <v>5</v>
      </c>
      <c r="BB8" s="8">
        <v>5</v>
      </c>
      <c r="BC8" s="8">
        <v>5</v>
      </c>
      <c r="BD8" s="19">
        <v>5</v>
      </c>
    </row>
    <row r="9" spans="1:56" ht="45" x14ac:dyDescent="0.25">
      <c r="A9" s="4">
        <v>5</v>
      </c>
      <c r="B9" s="3" t="s">
        <v>76</v>
      </c>
      <c r="C9" s="12" t="s">
        <v>77</v>
      </c>
      <c r="D9" s="3" t="s">
        <v>78</v>
      </c>
      <c r="E9" s="3" t="s">
        <v>65</v>
      </c>
      <c r="F9" s="3" t="s">
        <v>79</v>
      </c>
      <c r="G9" s="3" t="s">
        <v>80</v>
      </c>
      <c r="H9" s="3" t="s">
        <v>81</v>
      </c>
      <c r="I9" s="34" t="s">
        <v>75</v>
      </c>
      <c r="J9" s="14">
        <v>5</v>
      </c>
      <c r="K9" s="18">
        <v>4</v>
      </c>
      <c r="L9" s="8">
        <v>4</v>
      </c>
      <c r="M9" s="8">
        <v>4</v>
      </c>
      <c r="N9" s="8">
        <v>5</v>
      </c>
      <c r="O9" s="8">
        <v>4</v>
      </c>
      <c r="P9" s="8">
        <v>4</v>
      </c>
      <c r="Q9" s="8">
        <v>5</v>
      </c>
      <c r="R9" s="19">
        <v>5</v>
      </c>
      <c r="S9" s="18">
        <v>4</v>
      </c>
      <c r="T9" s="8">
        <v>4</v>
      </c>
      <c r="U9" s="8">
        <v>4</v>
      </c>
      <c r="V9" s="8">
        <v>4</v>
      </c>
      <c r="W9" s="8">
        <v>4</v>
      </c>
      <c r="X9" s="8">
        <v>4</v>
      </c>
      <c r="Y9" s="8">
        <v>4</v>
      </c>
      <c r="Z9" s="8">
        <v>4</v>
      </c>
      <c r="AA9" s="8">
        <v>4</v>
      </c>
      <c r="AB9" s="8">
        <v>3</v>
      </c>
      <c r="AC9" s="8">
        <v>3</v>
      </c>
      <c r="AD9" s="8">
        <v>4</v>
      </c>
      <c r="AE9" s="8">
        <v>4</v>
      </c>
      <c r="AF9" s="8">
        <v>4</v>
      </c>
      <c r="AG9" s="8">
        <v>4</v>
      </c>
      <c r="AH9" s="8">
        <v>4</v>
      </c>
      <c r="AI9" s="8">
        <v>4</v>
      </c>
      <c r="AJ9" s="8">
        <v>4</v>
      </c>
      <c r="AK9" s="8">
        <v>4</v>
      </c>
      <c r="AL9" s="8">
        <v>4</v>
      </c>
      <c r="AM9" s="8">
        <v>4</v>
      </c>
      <c r="AN9" s="8">
        <v>4</v>
      </c>
      <c r="AO9" s="8">
        <v>4</v>
      </c>
      <c r="AP9" s="8">
        <v>4</v>
      </c>
      <c r="AQ9" s="8">
        <v>4</v>
      </c>
      <c r="AR9" s="8">
        <v>4</v>
      </c>
      <c r="AS9" s="8">
        <v>4</v>
      </c>
      <c r="AT9" s="19">
        <v>4</v>
      </c>
      <c r="AU9" s="18">
        <v>4</v>
      </c>
      <c r="AV9" s="8">
        <v>4</v>
      </c>
      <c r="AW9" s="8">
        <v>4</v>
      </c>
      <c r="AX9" s="8">
        <v>4</v>
      </c>
      <c r="AY9" s="8">
        <v>4</v>
      </c>
      <c r="AZ9" s="8">
        <v>4</v>
      </c>
      <c r="BA9" s="8">
        <v>4</v>
      </c>
      <c r="BB9" s="8">
        <v>4</v>
      </c>
      <c r="BC9" s="8">
        <v>4</v>
      </c>
      <c r="BD9" s="19">
        <v>4</v>
      </c>
    </row>
    <row r="10" spans="1:56" ht="45" x14ac:dyDescent="0.25">
      <c r="A10" s="4">
        <v>6</v>
      </c>
      <c r="B10" s="3" t="s">
        <v>82</v>
      </c>
      <c r="C10" s="12" t="s">
        <v>77</v>
      </c>
      <c r="D10" s="3" t="s">
        <v>83</v>
      </c>
      <c r="E10" s="3" t="s">
        <v>84</v>
      </c>
      <c r="F10" s="3" t="s">
        <v>72</v>
      </c>
      <c r="G10" s="7" t="s">
        <v>85</v>
      </c>
      <c r="H10" s="3" t="s">
        <v>86</v>
      </c>
      <c r="I10" s="34" t="s">
        <v>75</v>
      </c>
      <c r="J10" s="14">
        <v>6</v>
      </c>
      <c r="K10" s="18">
        <v>4</v>
      </c>
      <c r="L10" s="8">
        <v>4</v>
      </c>
      <c r="M10" s="8">
        <v>4</v>
      </c>
      <c r="N10" s="8">
        <v>4</v>
      </c>
      <c r="O10" s="8">
        <v>4</v>
      </c>
      <c r="P10" s="8">
        <v>4</v>
      </c>
      <c r="Q10" s="8">
        <v>4</v>
      </c>
      <c r="R10" s="19">
        <v>4</v>
      </c>
      <c r="S10" s="18">
        <v>4</v>
      </c>
      <c r="T10" s="8">
        <v>4</v>
      </c>
      <c r="U10" s="8">
        <v>4</v>
      </c>
      <c r="V10" s="8">
        <v>4</v>
      </c>
      <c r="W10" s="8">
        <v>4</v>
      </c>
      <c r="X10" s="8">
        <v>4</v>
      </c>
      <c r="Y10" s="8">
        <v>4</v>
      </c>
      <c r="Z10" s="8">
        <v>4</v>
      </c>
      <c r="AA10" s="8">
        <v>4</v>
      </c>
      <c r="AB10" s="8">
        <v>4</v>
      </c>
      <c r="AC10" s="8">
        <v>4</v>
      </c>
      <c r="AD10" s="8">
        <v>4</v>
      </c>
      <c r="AE10" s="8">
        <v>4</v>
      </c>
      <c r="AF10" s="8">
        <v>4</v>
      </c>
      <c r="AG10" s="8">
        <v>4</v>
      </c>
      <c r="AH10" s="8">
        <v>4</v>
      </c>
      <c r="AI10" s="8">
        <v>4</v>
      </c>
      <c r="AJ10" s="8">
        <v>4</v>
      </c>
      <c r="AK10" s="8">
        <v>4</v>
      </c>
      <c r="AL10" s="8">
        <v>4</v>
      </c>
      <c r="AM10" s="8">
        <v>4</v>
      </c>
      <c r="AN10" s="8">
        <v>4</v>
      </c>
      <c r="AO10" s="8">
        <v>4</v>
      </c>
      <c r="AP10" s="8">
        <v>4</v>
      </c>
      <c r="AQ10" s="8">
        <v>4</v>
      </c>
      <c r="AR10" s="8">
        <v>4</v>
      </c>
      <c r="AS10" s="8">
        <v>4</v>
      </c>
      <c r="AT10" s="19">
        <v>4</v>
      </c>
      <c r="AU10" s="18">
        <v>4</v>
      </c>
      <c r="AV10" s="8">
        <v>4</v>
      </c>
      <c r="AW10" s="8">
        <v>4</v>
      </c>
      <c r="AX10" s="8">
        <v>4</v>
      </c>
      <c r="AY10" s="8">
        <v>4</v>
      </c>
      <c r="AZ10" s="8">
        <v>4</v>
      </c>
      <c r="BA10" s="8">
        <v>4</v>
      </c>
      <c r="BB10" s="8">
        <v>4</v>
      </c>
      <c r="BC10" s="8">
        <v>4</v>
      </c>
      <c r="BD10" s="19">
        <v>4</v>
      </c>
    </row>
    <row r="11" spans="1:56" ht="29.25" customHeight="1" x14ac:dyDescent="0.25">
      <c r="A11" s="4">
        <v>7</v>
      </c>
      <c r="B11" s="3" t="s">
        <v>82</v>
      </c>
      <c r="C11" s="12" t="s">
        <v>77</v>
      </c>
      <c r="D11" s="3" t="s">
        <v>78</v>
      </c>
      <c r="E11" s="3" t="s">
        <v>65</v>
      </c>
      <c r="F11" s="3" t="s">
        <v>66</v>
      </c>
      <c r="G11" s="3" t="s">
        <v>88</v>
      </c>
      <c r="H11" s="3" t="s">
        <v>81</v>
      </c>
      <c r="I11" s="34" t="s">
        <v>87</v>
      </c>
      <c r="J11" s="14">
        <v>7</v>
      </c>
      <c r="K11" s="18">
        <v>4</v>
      </c>
      <c r="L11" s="8">
        <v>4</v>
      </c>
      <c r="M11" s="8">
        <v>4</v>
      </c>
      <c r="N11" s="8">
        <v>4</v>
      </c>
      <c r="O11" s="8">
        <v>4</v>
      </c>
      <c r="P11" s="8">
        <v>4</v>
      </c>
      <c r="Q11" s="8">
        <v>4</v>
      </c>
      <c r="R11" s="19">
        <v>4</v>
      </c>
      <c r="S11" s="18">
        <v>4</v>
      </c>
      <c r="T11" s="8">
        <v>4</v>
      </c>
      <c r="U11" s="8">
        <v>4</v>
      </c>
      <c r="V11" s="8">
        <v>4</v>
      </c>
      <c r="W11" s="8">
        <v>3</v>
      </c>
      <c r="X11" s="8">
        <v>4</v>
      </c>
      <c r="Y11" s="8">
        <v>4</v>
      </c>
      <c r="Z11" s="8">
        <v>3</v>
      </c>
      <c r="AA11" s="8">
        <v>3</v>
      </c>
      <c r="AB11" s="8">
        <v>4</v>
      </c>
      <c r="AC11" s="8">
        <v>4</v>
      </c>
      <c r="AD11" s="8">
        <v>4</v>
      </c>
      <c r="AE11" s="8">
        <v>4</v>
      </c>
      <c r="AF11" s="8">
        <v>4</v>
      </c>
      <c r="AG11" s="8">
        <v>4</v>
      </c>
      <c r="AH11" s="8">
        <v>4</v>
      </c>
      <c r="AI11" s="8">
        <v>4</v>
      </c>
      <c r="AJ11" s="8">
        <v>5</v>
      </c>
      <c r="AK11" s="8">
        <v>4</v>
      </c>
      <c r="AL11" s="9">
        <v>4</v>
      </c>
      <c r="AM11" s="8">
        <v>4</v>
      </c>
      <c r="AN11" s="8">
        <v>4</v>
      </c>
      <c r="AO11" s="8">
        <v>4</v>
      </c>
      <c r="AP11" s="9">
        <v>4</v>
      </c>
      <c r="AQ11" s="9">
        <v>4</v>
      </c>
      <c r="AR11" s="8">
        <v>5</v>
      </c>
      <c r="AS11" s="8">
        <v>5</v>
      </c>
      <c r="AT11" s="19">
        <v>5</v>
      </c>
      <c r="AU11" s="18">
        <v>5</v>
      </c>
      <c r="AV11" s="8">
        <v>5</v>
      </c>
      <c r="AW11" s="8">
        <v>4</v>
      </c>
      <c r="AX11" s="8">
        <v>4</v>
      </c>
      <c r="AY11" s="8">
        <v>3</v>
      </c>
      <c r="AZ11" s="8">
        <v>5</v>
      </c>
      <c r="BA11" s="8">
        <v>3</v>
      </c>
      <c r="BB11" s="8">
        <v>4</v>
      </c>
      <c r="BC11" s="8">
        <v>5</v>
      </c>
      <c r="BD11" s="19">
        <v>5</v>
      </c>
    </row>
    <row r="12" spans="1:56" ht="30" x14ac:dyDescent="0.25">
      <c r="A12" s="4">
        <v>8</v>
      </c>
      <c r="B12" s="3" t="s">
        <v>326</v>
      </c>
      <c r="C12" s="12" t="s">
        <v>77</v>
      </c>
      <c r="D12" s="176" t="s">
        <v>379</v>
      </c>
      <c r="E12" s="10" t="s">
        <v>84</v>
      </c>
      <c r="F12" s="10" t="s">
        <v>327</v>
      </c>
      <c r="G12" s="10" t="s">
        <v>210</v>
      </c>
      <c r="H12" s="176"/>
      <c r="I12" s="34" t="s">
        <v>87</v>
      </c>
      <c r="J12" s="14">
        <v>8</v>
      </c>
      <c r="K12" s="1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9">
        <v>4</v>
      </c>
      <c r="S12" s="18">
        <v>4</v>
      </c>
      <c r="T12" s="8">
        <v>4</v>
      </c>
      <c r="U12" s="8">
        <v>4</v>
      </c>
      <c r="V12" s="8">
        <v>4</v>
      </c>
      <c r="W12" s="8">
        <v>4</v>
      </c>
      <c r="X12" s="8">
        <v>4</v>
      </c>
      <c r="Y12" s="8">
        <v>4</v>
      </c>
      <c r="Z12" s="8">
        <v>4</v>
      </c>
      <c r="AA12" s="9">
        <v>3</v>
      </c>
      <c r="AB12" s="9">
        <v>4</v>
      </c>
      <c r="AC12" s="9">
        <v>4</v>
      </c>
      <c r="AD12" s="9">
        <v>4</v>
      </c>
      <c r="AE12" s="9">
        <v>4</v>
      </c>
      <c r="AF12" s="9">
        <v>4</v>
      </c>
      <c r="AG12" s="9">
        <v>4</v>
      </c>
      <c r="AH12" s="9">
        <v>4</v>
      </c>
      <c r="AI12" s="9">
        <v>4</v>
      </c>
      <c r="AJ12" s="9">
        <v>4</v>
      </c>
      <c r="AK12" s="8">
        <v>4</v>
      </c>
      <c r="AL12" s="8">
        <v>4</v>
      </c>
      <c r="AM12" s="8">
        <v>4</v>
      </c>
      <c r="AN12" s="8">
        <v>4</v>
      </c>
      <c r="AO12" s="8">
        <v>4</v>
      </c>
      <c r="AP12" s="8">
        <v>4</v>
      </c>
      <c r="AQ12" s="8">
        <v>4</v>
      </c>
      <c r="AR12" s="8">
        <v>4</v>
      </c>
      <c r="AS12" s="9">
        <v>5</v>
      </c>
      <c r="AT12" s="23">
        <v>5</v>
      </c>
      <c r="AU12" s="18">
        <v>4</v>
      </c>
      <c r="AV12" s="8">
        <v>4</v>
      </c>
      <c r="AW12" s="8">
        <v>4</v>
      </c>
      <c r="AX12" s="8">
        <v>4</v>
      </c>
      <c r="AY12" s="8">
        <v>4</v>
      </c>
      <c r="AZ12" s="8">
        <v>4</v>
      </c>
      <c r="BA12" s="8">
        <v>4</v>
      </c>
      <c r="BB12" s="8">
        <v>5</v>
      </c>
      <c r="BC12" s="8">
        <v>5</v>
      </c>
      <c r="BD12" s="19">
        <v>5</v>
      </c>
    </row>
    <row r="13" spans="1:56" ht="30" x14ac:dyDescent="0.25">
      <c r="A13" s="4">
        <v>9</v>
      </c>
      <c r="B13" s="3" t="s">
        <v>89</v>
      </c>
      <c r="C13" s="12" t="s">
        <v>77</v>
      </c>
      <c r="D13" s="3" t="s">
        <v>90</v>
      </c>
      <c r="E13" s="3" t="s">
        <v>65</v>
      </c>
      <c r="F13" s="3" t="s">
        <v>91</v>
      </c>
      <c r="G13" s="7" t="s">
        <v>92</v>
      </c>
      <c r="H13" s="3" t="s">
        <v>93</v>
      </c>
      <c r="I13" s="34" t="s">
        <v>87</v>
      </c>
      <c r="J13" s="14">
        <v>9</v>
      </c>
      <c r="K13" s="18">
        <v>5</v>
      </c>
      <c r="L13" s="8">
        <v>5</v>
      </c>
      <c r="M13" s="8">
        <v>5</v>
      </c>
      <c r="N13" s="8">
        <v>5</v>
      </c>
      <c r="O13" s="8">
        <v>5</v>
      </c>
      <c r="P13" s="8">
        <v>5</v>
      </c>
      <c r="Q13" s="8">
        <v>5</v>
      </c>
      <c r="R13" s="19">
        <v>5</v>
      </c>
      <c r="S13" s="18">
        <v>5</v>
      </c>
      <c r="T13" s="8">
        <v>5</v>
      </c>
      <c r="U13" s="8">
        <v>5</v>
      </c>
      <c r="V13" s="9">
        <v>4</v>
      </c>
      <c r="W13" s="9">
        <v>4</v>
      </c>
      <c r="X13" s="8">
        <v>5</v>
      </c>
      <c r="Y13" s="8">
        <v>4</v>
      </c>
      <c r="Z13" s="9">
        <v>4</v>
      </c>
      <c r="AA13" s="9">
        <v>3</v>
      </c>
      <c r="AB13" s="9">
        <v>4</v>
      </c>
      <c r="AC13" s="8">
        <v>5</v>
      </c>
      <c r="AD13" s="8">
        <v>5</v>
      </c>
      <c r="AE13" s="8">
        <v>5</v>
      </c>
      <c r="AF13" s="9">
        <v>4</v>
      </c>
      <c r="AG13" s="9">
        <v>4</v>
      </c>
      <c r="AH13" s="9">
        <v>4</v>
      </c>
      <c r="AI13" s="8">
        <v>5</v>
      </c>
      <c r="AJ13" s="8">
        <v>5</v>
      </c>
      <c r="AK13" s="9">
        <v>4</v>
      </c>
      <c r="AL13" s="8">
        <v>4</v>
      </c>
      <c r="AM13" s="9">
        <v>4</v>
      </c>
      <c r="AN13" s="8">
        <v>4</v>
      </c>
      <c r="AO13" s="8">
        <v>4</v>
      </c>
      <c r="AP13" s="8">
        <v>4</v>
      </c>
      <c r="AQ13" s="9">
        <v>4</v>
      </c>
      <c r="AR13" s="9">
        <v>4</v>
      </c>
      <c r="AS13" s="8">
        <v>5</v>
      </c>
      <c r="AT13" s="19">
        <v>5</v>
      </c>
      <c r="AU13" s="18">
        <v>5</v>
      </c>
      <c r="AV13" s="8">
        <v>5</v>
      </c>
      <c r="AW13" s="8">
        <v>4</v>
      </c>
      <c r="AX13" s="8">
        <v>4</v>
      </c>
      <c r="AY13" s="8">
        <v>3</v>
      </c>
      <c r="AZ13" s="8">
        <v>5</v>
      </c>
      <c r="BA13" s="8">
        <v>3</v>
      </c>
      <c r="BB13" s="8">
        <v>4</v>
      </c>
      <c r="BC13" s="8">
        <v>5</v>
      </c>
      <c r="BD13" s="19">
        <v>5</v>
      </c>
    </row>
    <row r="14" spans="1:56" ht="30" x14ac:dyDescent="0.25">
      <c r="A14" s="4">
        <v>10</v>
      </c>
      <c r="B14" s="3" t="s">
        <v>95</v>
      </c>
      <c r="C14" s="12" t="s">
        <v>77</v>
      </c>
      <c r="D14" s="3" t="s">
        <v>96</v>
      </c>
      <c r="E14" s="3" t="s">
        <v>84</v>
      </c>
      <c r="F14" s="3" t="s">
        <v>91</v>
      </c>
      <c r="G14" s="7" t="s">
        <v>92</v>
      </c>
      <c r="H14" s="3" t="s">
        <v>93</v>
      </c>
      <c r="I14" s="34" t="s">
        <v>94</v>
      </c>
      <c r="J14" s="14">
        <v>10</v>
      </c>
      <c r="K14" s="18">
        <v>5</v>
      </c>
      <c r="L14" s="8">
        <v>4</v>
      </c>
      <c r="M14" s="8">
        <v>4</v>
      </c>
      <c r="N14" s="8">
        <v>4</v>
      </c>
      <c r="O14" s="8">
        <v>5</v>
      </c>
      <c r="P14" s="8">
        <v>5</v>
      </c>
      <c r="Q14" s="8">
        <v>5</v>
      </c>
      <c r="R14" s="19">
        <v>5</v>
      </c>
      <c r="S14" s="18">
        <v>5</v>
      </c>
      <c r="T14" s="8">
        <v>3</v>
      </c>
      <c r="U14" s="8">
        <v>3</v>
      </c>
      <c r="V14" s="8">
        <v>4</v>
      </c>
      <c r="W14" s="8">
        <v>4</v>
      </c>
      <c r="X14" s="8">
        <v>4</v>
      </c>
      <c r="Y14" s="8">
        <v>4</v>
      </c>
      <c r="Z14" s="8">
        <v>3</v>
      </c>
      <c r="AA14" s="8">
        <v>3</v>
      </c>
      <c r="AB14" s="8">
        <v>3</v>
      </c>
      <c r="AC14" s="8">
        <v>5</v>
      </c>
      <c r="AD14" s="8">
        <v>4</v>
      </c>
      <c r="AE14" s="8">
        <v>4</v>
      </c>
      <c r="AF14" s="8">
        <v>4</v>
      </c>
      <c r="AG14" s="8">
        <v>4</v>
      </c>
      <c r="AH14" s="8">
        <v>4</v>
      </c>
      <c r="AI14" s="8">
        <v>4</v>
      </c>
      <c r="AJ14" s="8">
        <v>4</v>
      </c>
      <c r="AK14" s="8">
        <v>4</v>
      </c>
      <c r="AL14" s="8">
        <v>4</v>
      </c>
      <c r="AM14" s="8">
        <v>4</v>
      </c>
      <c r="AN14" s="9">
        <v>4</v>
      </c>
      <c r="AO14" s="8">
        <v>4</v>
      </c>
      <c r="AP14" s="8">
        <v>4</v>
      </c>
      <c r="AQ14" s="9">
        <v>4</v>
      </c>
      <c r="AR14" s="9">
        <v>4</v>
      </c>
      <c r="AS14" s="8">
        <v>4</v>
      </c>
      <c r="AT14" s="19">
        <v>4</v>
      </c>
      <c r="AU14" s="18">
        <v>4</v>
      </c>
      <c r="AV14" s="8">
        <v>4</v>
      </c>
      <c r="AW14" s="8">
        <v>4</v>
      </c>
      <c r="AX14" s="8">
        <v>4</v>
      </c>
      <c r="AY14" s="8">
        <v>4</v>
      </c>
      <c r="AZ14" s="8">
        <v>4</v>
      </c>
      <c r="BA14" s="8">
        <v>4</v>
      </c>
      <c r="BB14" s="8">
        <v>4</v>
      </c>
      <c r="BC14" s="8">
        <v>4</v>
      </c>
      <c r="BD14" s="19">
        <v>4</v>
      </c>
    </row>
    <row r="15" spans="1:56" ht="30" x14ac:dyDescent="0.25">
      <c r="A15" s="4">
        <v>11</v>
      </c>
      <c r="B15" s="3" t="s">
        <v>97</v>
      </c>
      <c r="C15" s="12" t="s">
        <v>63</v>
      </c>
      <c r="D15" s="3" t="s">
        <v>98</v>
      </c>
      <c r="E15" s="3" t="s">
        <v>65</v>
      </c>
      <c r="F15" s="3" t="s">
        <v>79</v>
      </c>
      <c r="G15" s="7" t="s">
        <v>99</v>
      </c>
      <c r="H15" s="3" t="s">
        <v>93</v>
      </c>
      <c r="I15" s="34" t="s">
        <v>94</v>
      </c>
      <c r="J15" s="14">
        <v>11</v>
      </c>
      <c r="K15" s="18">
        <v>4</v>
      </c>
      <c r="L15" s="8">
        <v>4</v>
      </c>
      <c r="M15" s="8">
        <v>4</v>
      </c>
      <c r="N15" s="8">
        <v>4</v>
      </c>
      <c r="O15" s="8">
        <v>4</v>
      </c>
      <c r="P15" s="8">
        <v>4</v>
      </c>
      <c r="Q15" s="8">
        <v>4</v>
      </c>
      <c r="R15" s="19">
        <v>4</v>
      </c>
      <c r="S15" s="18">
        <v>4</v>
      </c>
      <c r="T15" s="8">
        <v>4</v>
      </c>
      <c r="U15" s="8">
        <v>5</v>
      </c>
      <c r="V15" s="8">
        <v>4</v>
      </c>
      <c r="W15" s="8">
        <v>4</v>
      </c>
      <c r="X15" s="8">
        <v>2</v>
      </c>
      <c r="Y15" s="8">
        <v>2</v>
      </c>
      <c r="Z15" s="8">
        <v>4</v>
      </c>
      <c r="AA15" s="8">
        <v>4</v>
      </c>
      <c r="AB15" s="8">
        <v>4</v>
      </c>
      <c r="AC15" s="8">
        <v>4</v>
      </c>
      <c r="AD15" s="8">
        <v>3</v>
      </c>
      <c r="AE15" s="8">
        <v>4</v>
      </c>
      <c r="AF15" s="8">
        <v>4</v>
      </c>
      <c r="AG15" s="8">
        <v>3</v>
      </c>
      <c r="AH15" s="8">
        <v>3</v>
      </c>
      <c r="AI15" s="8">
        <v>4</v>
      </c>
      <c r="AJ15" s="9">
        <v>4</v>
      </c>
      <c r="AK15" s="8">
        <v>4</v>
      </c>
      <c r="AL15" s="8">
        <v>3</v>
      </c>
      <c r="AM15" s="8">
        <v>3</v>
      </c>
      <c r="AN15" s="8">
        <v>4</v>
      </c>
      <c r="AO15" s="8">
        <v>4</v>
      </c>
      <c r="AP15" s="8">
        <v>4</v>
      </c>
      <c r="AQ15" s="8">
        <v>4</v>
      </c>
      <c r="AR15" s="8">
        <v>4</v>
      </c>
      <c r="AS15" s="8">
        <v>4</v>
      </c>
      <c r="AT15" s="19">
        <v>4</v>
      </c>
      <c r="AU15" s="18">
        <v>4</v>
      </c>
      <c r="AV15" s="8">
        <v>4</v>
      </c>
      <c r="AW15" s="8">
        <v>4</v>
      </c>
      <c r="AX15" s="8">
        <v>4</v>
      </c>
      <c r="AY15" s="8">
        <v>4</v>
      </c>
      <c r="AZ15" s="8">
        <v>4</v>
      </c>
      <c r="BA15" s="8">
        <v>4</v>
      </c>
      <c r="BB15" s="8">
        <v>4</v>
      </c>
      <c r="BC15" s="8">
        <v>4</v>
      </c>
      <c r="BD15" s="19">
        <v>4</v>
      </c>
    </row>
    <row r="16" spans="1:56" ht="30" x14ac:dyDescent="0.25">
      <c r="A16" s="4">
        <v>12</v>
      </c>
      <c r="B16" s="3" t="s">
        <v>102</v>
      </c>
      <c r="C16" s="12" t="s">
        <v>63</v>
      </c>
      <c r="D16" s="3" t="s">
        <v>83</v>
      </c>
      <c r="E16" s="3" t="s">
        <v>84</v>
      </c>
      <c r="F16" s="3" t="s">
        <v>79</v>
      </c>
      <c r="G16" s="3" t="s">
        <v>100</v>
      </c>
      <c r="H16" s="3" t="s">
        <v>101</v>
      </c>
      <c r="I16" s="34" t="s">
        <v>94</v>
      </c>
      <c r="J16" s="14">
        <v>12</v>
      </c>
      <c r="K16" s="18">
        <v>5</v>
      </c>
      <c r="L16" s="8">
        <v>5</v>
      </c>
      <c r="M16" s="8">
        <v>5</v>
      </c>
      <c r="N16" s="8">
        <v>5</v>
      </c>
      <c r="O16" s="8">
        <v>5</v>
      </c>
      <c r="P16" s="8">
        <v>5</v>
      </c>
      <c r="Q16" s="8">
        <v>5</v>
      </c>
      <c r="R16" s="19">
        <v>5</v>
      </c>
      <c r="S16" s="18">
        <v>5</v>
      </c>
      <c r="T16" s="8">
        <v>4</v>
      </c>
      <c r="U16" s="8">
        <v>5</v>
      </c>
      <c r="V16" s="8">
        <v>5</v>
      </c>
      <c r="W16" s="8">
        <v>4</v>
      </c>
      <c r="X16" s="8">
        <v>5</v>
      </c>
      <c r="Y16" s="8">
        <v>5</v>
      </c>
      <c r="Z16" s="8">
        <v>4</v>
      </c>
      <c r="AA16" s="8">
        <v>5</v>
      </c>
      <c r="AB16" s="8">
        <v>4</v>
      </c>
      <c r="AC16" s="8">
        <v>5</v>
      </c>
      <c r="AD16" s="8">
        <v>5</v>
      </c>
      <c r="AE16" s="8">
        <v>5</v>
      </c>
      <c r="AF16" s="8">
        <v>4</v>
      </c>
      <c r="AG16" s="8">
        <v>4</v>
      </c>
      <c r="AH16" s="8">
        <v>4</v>
      </c>
      <c r="AI16" s="8">
        <v>5</v>
      </c>
      <c r="AJ16" s="8">
        <v>5</v>
      </c>
      <c r="AK16" s="8">
        <v>4</v>
      </c>
      <c r="AL16" s="8">
        <v>4</v>
      </c>
      <c r="AM16" s="8">
        <v>4</v>
      </c>
      <c r="AN16" s="8">
        <v>4</v>
      </c>
      <c r="AO16" s="8">
        <v>5</v>
      </c>
      <c r="AP16" s="8">
        <v>5</v>
      </c>
      <c r="AQ16" s="8">
        <v>5</v>
      </c>
      <c r="AR16" s="8">
        <v>5</v>
      </c>
      <c r="AS16" s="8">
        <v>5</v>
      </c>
      <c r="AT16" s="19">
        <v>4</v>
      </c>
      <c r="AU16" s="18">
        <v>5</v>
      </c>
      <c r="AV16" s="8">
        <v>4</v>
      </c>
      <c r="AW16" s="8">
        <v>4</v>
      </c>
      <c r="AX16" s="8">
        <v>4</v>
      </c>
      <c r="AY16" s="8">
        <v>4</v>
      </c>
      <c r="AZ16" s="8">
        <v>4</v>
      </c>
      <c r="BA16" s="8">
        <v>4</v>
      </c>
      <c r="BB16" s="8">
        <v>5</v>
      </c>
      <c r="BC16" s="8">
        <v>5</v>
      </c>
      <c r="BD16" s="19">
        <v>5</v>
      </c>
    </row>
    <row r="17" spans="1:56" ht="30" customHeight="1" x14ac:dyDescent="0.25">
      <c r="A17" s="4">
        <v>13</v>
      </c>
      <c r="B17" s="3" t="s">
        <v>104</v>
      </c>
      <c r="C17" s="12" t="s">
        <v>63</v>
      </c>
      <c r="D17" s="3" t="s">
        <v>98</v>
      </c>
      <c r="E17" s="3" t="s">
        <v>84</v>
      </c>
      <c r="F17" s="3" t="s">
        <v>105</v>
      </c>
      <c r="G17" s="3" t="s">
        <v>106</v>
      </c>
      <c r="H17" s="3" t="s">
        <v>74</v>
      </c>
      <c r="I17" s="34" t="s">
        <v>103</v>
      </c>
      <c r="J17" s="14">
        <v>13</v>
      </c>
      <c r="K17" s="18">
        <v>5</v>
      </c>
      <c r="L17" s="18">
        <v>5</v>
      </c>
      <c r="M17" s="18">
        <v>5</v>
      </c>
      <c r="N17" s="18">
        <v>5</v>
      </c>
      <c r="O17" s="18">
        <v>5</v>
      </c>
      <c r="P17" s="18">
        <v>5</v>
      </c>
      <c r="Q17" s="18">
        <v>5</v>
      </c>
      <c r="R17" s="18">
        <v>5</v>
      </c>
      <c r="S17" s="18">
        <v>4</v>
      </c>
      <c r="T17" s="8">
        <v>5</v>
      </c>
      <c r="U17" s="8">
        <v>5</v>
      </c>
      <c r="V17" s="8">
        <v>5</v>
      </c>
      <c r="W17" s="8">
        <v>5</v>
      </c>
      <c r="X17" s="8">
        <v>5</v>
      </c>
      <c r="Y17" s="8">
        <v>5</v>
      </c>
      <c r="Z17" s="8">
        <v>4</v>
      </c>
      <c r="AA17" s="8">
        <v>4</v>
      </c>
      <c r="AB17" s="8">
        <v>5</v>
      </c>
      <c r="AC17" s="8">
        <v>5</v>
      </c>
      <c r="AD17" s="8">
        <v>5</v>
      </c>
      <c r="AE17" s="8">
        <v>5</v>
      </c>
      <c r="AF17" s="8">
        <v>5</v>
      </c>
      <c r="AG17" s="8">
        <v>5</v>
      </c>
      <c r="AH17" s="8">
        <v>5</v>
      </c>
      <c r="AI17" s="8">
        <v>5</v>
      </c>
      <c r="AJ17" s="9">
        <v>4</v>
      </c>
      <c r="AK17" s="8">
        <v>5</v>
      </c>
      <c r="AL17" s="8">
        <v>5</v>
      </c>
      <c r="AM17" s="8">
        <v>5</v>
      </c>
      <c r="AN17" s="8">
        <v>5</v>
      </c>
      <c r="AO17" s="8">
        <v>5</v>
      </c>
      <c r="AP17" s="8">
        <v>5</v>
      </c>
      <c r="AQ17" s="8">
        <v>4</v>
      </c>
      <c r="AR17" s="8">
        <v>4</v>
      </c>
      <c r="AS17" s="8">
        <v>5</v>
      </c>
      <c r="AT17" s="19">
        <v>5</v>
      </c>
      <c r="AU17" s="18">
        <v>5</v>
      </c>
      <c r="AV17" s="8">
        <v>5</v>
      </c>
      <c r="AW17" s="8">
        <v>5</v>
      </c>
      <c r="AX17" s="8">
        <v>5</v>
      </c>
      <c r="AY17" s="8">
        <v>5</v>
      </c>
      <c r="AZ17" s="8">
        <v>5</v>
      </c>
      <c r="BA17" s="8">
        <v>5</v>
      </c>
      <c r="BB17" s="8">
        <v>5</v>
      </c>
      <c r="BC17" s="8">
        <v>5</v>
      </c>
      <c r="BD17" s="19">
        <v>5</v>
      </c>
    </row>
    <row r="18" spans="1:56" ht="30" x14ac:dyDescent="0.25">
      <c r="A18" s="4">
        <v>14</v>
      </c>
      <c r="B18" s="3" t="s">
        <v>107</v>
      </c>
      <c r="C18" s="12" t="s">
        <v>63</v>
      </c>
      <c r="D18" s="176" t="s">
        <v>378</v>
      </c>
      <c r="E18" s="3" t="s">
        <v>65</v>
      </c>
      <c r="F18" s="3" t="s">
        <v>108</v>
      </c>
      <c r="G18" s="7" t="s">
        <v>85</v>
      </c>
      <c r="H18" s="3" t="s">
        <v>93</v>
      </c>
      <c r="I18" s="34" t="s">
        <v>103</v>
      </c>
      <c r="J18" s="14">
        <v>14</v>
      </c>
      <c r="K18" s="18">
        <v>3</v>
      </c>
      <c r="L18" s="8">
        <v>2</v>
      </c>
      <c r="M18" s="8">
        <v>4</v>
      </c>
      <c r="N18" s="8">
        <v>4</v>
      </c>
      <c r="O18" s="8">
        <v>3</v>
      </c>
      <c r="P18" s="8">
        <v>3</v>
      </c>
      <c r="Q18" s="8">
        <v>3</v>
      </c>
      <c r="R18" s="19">
        <v>4</v>
      </c>
      <c r="S18" s="18">
        <v>3</v>
      </c>
      <c r="T18" s="8">
        <v>5</v>
      </c>
      <c r="U18" s="8">
        <v>4</v>
      </c>
      <c r="V18" s="8">
        <v>3</v>
      </c>
      <c r="W18" s="8">
        <v>2</v>
      </c>
      <c r="X18" s="8">
        <v>4</v>
      </c>
      <c r="Y18" s="8">
        <v>4</v>
      </c>
      <c r="Z18" s="8">
        <v>3</v>
      </c>
      <c r="AA18" s="8">
        <v>3</v>
      </c>
      <c r="AB18" s="8">
        <v>3</v>
      </c>
      <c r="AC18" s="8">
        <v>4</v>
      </c>
      <c r="AD18" s="8">
        <v>4</v>
      </c>
      <c r="AE18" s="8">
        <v>5</v>
      </c>
      <c r="AF18" s="8">
        <v>4</v>
      </c>
      <c r="AG18" s="9">
        <v>3</v>
      </c>
      <c r="AH18" s="9">
        <v>3</v>
      </c>
      <c r="AI18" s="8">
        <v>4</v>
      </c>
      <c r="AJ18" s="8">
        <v>4</v>
      </c>
      <c r="AK18" s="8">
        <v>2</v>
      </c>
      <c r="AL18" s="8">
        <v>4</v>
      </c>
      <c r="AM18" s="9">
        <v>4</v>
      </c>
      <c r="AN18" s="9">
        <v>5</v>
      </c>
      <c r="AO18" s="8">
        <v>4</v>
      </c>
      <c r="AP18" s="8">
        <v>4</v>
      </c>
      <c r="AQ18" s="8">
        <v>4</v>
      </c>
      <c r="AR18" s="8">
        <v>3</v>
      </c>
      <c r="AS18" s="8">
        <v>4</v>
      </c>
      <c r="AT18" s="19">
        <v>4</v>
      </c>
      <c r="AU18" s="18">
        <v>5</v>
      </c>
      <c r="AV18" s="8">
        <v>3</v>
      </c>
      <c r="AW18" s="8">
        <v>2</v>
      </c>
      <c r="AX18" s="8">
        <v>3</v>
      </c>
      <c r="AY18" s="8">
        <v>4</v>
      </c>
      <c r="AZ18" s="8">
        <v>4</v>
      </c>
      <c r="BA18" s="8">
        <v>3</v>
      </c>
      <c r="BB18" s="8">
        <v>4</v>
      </c>
      <c r="BC18" s="8">
        <v>4</v>
      </c>
      <c r="BD18" s="19">
        <v>4</v>
      </c>
    </row>
    <row r="19" spans="1:56" ht="30" x14ac:dyDescent="0.25">
      <c r="A19" s="4">
        <v>15</v>
      </c>
      <c r="B19" s="3" t="s">
        <v>109</v>
      </c>
      <c r="C19" s="12" t="s">
        <v>77</v>
      </c>
      <c r="D19" s="176">
        <v>52</v>
      </c>
      <c r="E19" s="3" t="s">
        <v>110</v>
      </c>
      <c r="F19" s="10"/>
      <c r="G19" s="7" t="s">
        <v>111</v>
      </c>
      <c r="H19" s="3" t="s">
        <v>78</v>
      </c>
      <c r="I19" s="34" t="s">
        <v>103</v>
      </c>
      <c r="J19" s="14">
        <v>15</v>
      </c>
      <c r="K19" s="18">
        <v>4</v>
      </c>
      <c r="L19" s="18">
        <v>4</v>
      </c>
      <c r="M19" s="18">
        <v>4</v>
      </c>
      <c r="N19" s="18">
        <v>4</v>
      </c>
      <c r="O19" s="18">
        <v>4</v>
      </c>
      <c r="P19" s="18">
        <v>4</v>
      </c>
      <c r="Q19" s="18">
        <v>4</v>
      </c>
      <c r="R19" s="23">
        <v>4</v>
      </c>
      <c r="S19" s="18">
        <v>4</v>
      </c>
      <c r="T19" s="8">
        <v>3</v>
      </c>
      <c r="U19" s="8">
        <v>4</v>
      </c>
      <c r="V19" s="8">
        <v>4</v>
      </c>
      <c r="W19" s="8">
        <v>3</v>
      </c>
      <c r="X19" s="8">
        <v>3</v>
      </c>
      <c r="Y19" s="8">
        <v>3</v>
      </c>
      <c r="Z19" s="8">
        <v>4</v>
      </c>
      <c r="AA19" s="8">
        <v>4</v>
      </c>
      <c r="AB19" s="8">
        <v>3</v>
      </c>
      <c r="AC19" s="8">
        <v>4</v>
      </c>
      <c r="AD19" s="8">
        <v>3</v>
      </c>
      <c r="AE19" s="8">
        <v>4</v>
      </c>
      <c r="AF19" s="8">
        <v>3</v>
      </c>
      <c r="AG19" s="8">
        <v>3</v>
      </c>
      <c r="AH19" s="8">
        <v>3</v>
      </c>
      <c r="AI19" s="8">
        <v>4</v>
      </c>
      <c r="AJ19" s="8">
        <v>4</v>
      </c>
      <c r="AK19" s="8">
        <v>3</v>
      </c>
      <c r="AL19" s="8">
        <v>4</v>
      </c>
      <c r="AM19" s="8">
        <v>4</v>
      </c>
      <c r="AN19" s="9">
        <v>5</v>
      </c>
      <c r="AO19" s="8">
        <v>4</v>
      </c>
      <c r="AP19" s="9">
        <v>4</v>
      </c>
      <c r="AQ19" s="8">
        <v>4</v>
      </c>
      <c r="AR19" s="8">
        <v>3</v>
      </c>
      <c r="AS19" s="8">
        <v>4</v>
      </c>
      <c r="AT19" s="19">
        <v>4</v>
      </c>
      <c r="AU19" s="18">
        <v>3</v>
      </c>
      <c r="AV19" s="8">
        <v>4</v>
      </c>
      <c r="AW19" s="8">
        <v>4</v>
      </c>
      <c r="AX19" s="8">
        <v>4</v>
      </c>
      <c r="AY19" s="8">
        <v>4</v>
      </c>
      <c r="AZ19" s="8">
        <v>4</v>
      </c>
      <c r="BA19" s="8">
        <v>4</v>
      </c>
      <c r="BB19" s="8">
        <v>4</v>
      </c>
      <c r="BC19" s="8">
        <v>4</v>
      </c>
      <c r="BD19" s="19">
        <v>4</v>
      </c>
    </row>
    <row r="20" spans="1:56" ht="30" x14ac:dyDescent="0.25">
      <c r="A20" s="4">
        <v>16</v>
      </c>
      <c r="B20" s="3" t="s">
        <v>112</v>
      </c>
      <c r="C20" s="12" t="s">
        <v>77</v>
      </c>
      <c r="D20" s="3" t="s">
        <v>113</v>
      </c>
      <c r="E20" s="3" t="s">
        <v>65</v>
      </c>
      <c r="F20" s="3" t="s">
        <v>114</v>
      </c>
      <c r="G20" s="7" t="s">
        <v>115</v>
      </c>
      <c r="H20" s="3" t="s">
        <v>86</v>
      </c>
      <c r="I20" s="27" t="s">
        <v>116</v>
      </c>
      <c r="J20" s="14">
        <v>16</v>
      </c>
      <c r="K20" s="18">
        <v>4</v>
      </c>
      <c r="L20" s="8">
        <v>4</v>
      </c>
      <c r="M20" s="8">
        <v>4</v>
      </c>
      <c r="N20" s="8">
        <v>4</v>
      </c>
      <c r="O20" s="8">
        <v>5</v>
      </c>
      <c r="P20" s="8">
        <v>4</v>
      </c>
      <c r="Q20" s="8">
        <v>4</v>
      </c>
      <c r="R20" s="19">
        <v>4</v>
      </c>
      <c r="S20" s="18">
        <v>4</v>
      </c>
      <c r="T20" s="8">
        <v>4</v>
      </c>
      <c r="U20" s="8">
        <v>4</v>
      </c>
      <c r="V20" s="8">
        <v>4</v>
      </c>
      <c r="W20" s="8">
        <v>4</v>
      </c>
      <c r="X20" s="8">
        <v>4</v>
      </c>
      <c r="Y20" s="8">
        <v>4</v>
      </c>
      <c r="Z20" s="8">
        <v>4</v>
      </c>
      <c r="AA20" s="8">
        <v>4</v>
      </c>
      <c r="AB20" s="8">
        <v>4</v>
      </c>
      <c r="AC20" s="8">
        <v>4</v>
      </c>
      <c r="AD20" s="8">
        <v>4</v>
      </c>
      <c r="AE20" s="8">
        <v>4</v>
      </c>
      <c r="AF20" s="8">
        <v>4</v>
      </c>
      <c r="AG20" s="8">
        <v>4</v>
      </c>
      <c r="AH20" s="8">
        <v>4</v>
      </c>
      <c r="AI20" s="8">
        <v>4</v>
      </c>
      <c r="AJ20" s="8">
        <v>4</v>
      </c>
      <c r="AK20" s="8">
        <v>4</v>
      </c>
      <c r="AL20" s="8">
        <v>4</v>
      </c>
      <c r="AM20" s="8">
        <v>4</v>
      </c>
      <c r="AN20" s="8">
        <v>4</v>
      </c>
      <c r="AO20" s="8">
        <v>4</v>
      </c>
      <c r="AP20" s="8">
        <v>4</v>
      </c>
      <c r="AQ20" s="8">
        <v>4</v>
      </c>
      <c r="AR20" s="8">
        <v>4</v>
      </c>
      <c r="AS20" s="8">
        <v>4</v>
      </c>
      <c r="AT20" s="19">
        <v>4</v>
      </c>
      <c r="AU20" s="18">
        <v>3</v>
      </c>
      <c r="AV20" s="8">
        <v>3</v>
      </c>
      <c r="AW20" s="8">
        <v>4</v>
      </c>
      <c r="AX20" s="8">
        <v>3</v>
      </c>
      <c r="AY20" s="8">
        <v>4</v>
      </c>
      <c r="AZ20" s="8">
        <v>4</v>
      </c>
      <c r="BA20" s="8">
        <v>4</v>
      </c>
      <c r="BB20" s="8">
        <v>4</v>
      </c>
      <c r="BC20" s="8">
        <v>4</v>
      </c>
      <c r="BD20" s="19">
        <v>4</v>
      </c>
    </row>
    <row r="21" spans="1:56" x14ac:dyDescent="0.25">
      <c r="A21" s="4">
        <v>17</v>
      </c>
      <c r="B21" s="3" t="s">
        <v>117</v>
      </c>
      <c r="C21" s="12" t="s">
        <v>63</v>
      </c>
      <c r="D21" s="3" t="s">
        <v>118</v>
      </c>
      <c r="E21" s="3" t="s">
        <v>65</v>
      </c>
      <c r="F21" s="3" t="s">
        <v>79</v>
      </c>
      <c r="G21" s="3" t="s">
        <v>73</v>
      </c>
      <c r="H21" s="3" t="s">
        <v>119</v>
      </c>
      <c r="I21" s="24" t="s">
        <v>233</v>
      </c>
      <c r="J21" s="14">
        <v>17</v>
      </c>
      <c r="K21" s="18">
        <v>5</v>
      </c>
      <c r="L21" s="8">
        <v>5</v>
      </c>
      <c r="M21" s="8">
        <v>5</v>
      </c>
      <c r="N21" s="8">
        <v>5</v>
      </c>
      <c r="O21" s="8">
        <v>5</v>
      </c>
      <c r="P21" s="8">
        <v>4</v>
      </c>
      <c r="Q21" s="8">
        <v>5</v>
      </c>
      <c r="R21" s="19">
        <v>5</v>
      </c>
      <c r="S21" s="18">
        <v>4</v>
      </c>
      <c r="T21" s="8">
        <v>4</v>
      </c>
      <c r="U21" s="8">
        <v>4</v>
      </c>
      <c r="V21" s="8">
        <v>4</v>
      </c>
      <c r="W21" s="8">
        <v>4</v>
      </c>
      <c r="X21" s="8">
        <v>4</v>
      </c>
      <c r="Y21" s="8">
        <v>4</v>
      </c>
      <c r="Z21" s="8">
        <v>5</v>
      </c>
      <c r="AA21" s="8">
        <v>4</v>
      </c>
      <c r="AB21" s="8">
        <v>4</v>
      </c>
      <c r="AC21" s="8">
        <v>5</v>
      </c>
      <c r="AD21" s="8">
        <v>4</v>
      </c>
      <c r="AE21" s="8">
        <v>4</v>
      </c>
      <c r="AF21" s="8">
        <v>4</v>
      </c>
      <c r="AG21" s="8">
        <v>4</v>
      </c>
      <c r="AH21" s="8">
        <v>3</v>
      </c>
      <c r="AI21" s="8">
        <v>4</v>
      </c>
      <c r="AJ21" s="8">
        <v>4</v>
      </c>
      <c r="AK21" s="8">
        <v>4</v>
      </c>
      <c r="AL21" s="8">
        <v>4</v>
      </c>
      <c r="AM21" s="8">
        <v>3</v>
      </c>
      <c r="AN21" s="8">
        <v>4</v>
      </c>
      <c r="AO21" s="8">
        <v>4</v>
      </c>
      <c r="AP21" s="8">
        <v>4</v>
      </c>
      <c r="AQ21" s="8">
        <v>4</v>
      </c>
      <c r="AR21" s="8">
        <v>4</v>
      </c>
      <c r="AS21" s="8">
        <v>4</v>
      </c>
      <c r="AT21" s="19">
        <v>4</v>
      </c>
      <c r="AU21" s="18">
        <v>4</v>
      </c>
      <c r="AV21" s="8">
        <v>4</v>
      </c>
      <c r="AW21" s="8">
        <v>4</v>
      </c>
      <c r="AX21" s="8">
        <v>4</v>
      </c>
      <c r="AY21" s="8">
        <v>4</v>
      </c>
      <c r="AZ21" s="8">
        <v>4</v>
      </c>
      <c r="BA21" s="8">
        <v>4</v>
      </c>
      <c r="BB21" s="8">
        <v>4</v>
      </c>
      <c r="BC21" s="8">
        <v>4</v>
      </c>
      <c r="BD21" s="19">
        <v>4</v>
      </c>
    </row>
    <row r="22" spans="1:56" ht="30" x14ac:dyDescent="0.25">
      <c r="A22" s="4">
        <v>18</v>
      </c>
      <c r="B22" s="31" t="s">
        <v>192</v>
      </c>
      <c r="C22" s="32" t="s">
        <v>77</v>
      </c>
      <c r="D22" s="31" t="s">
        <v>193</v>
      </c>
      <c r="E22" s="31" t="s">
        <v>65</v>
      </c>
      <c r="F22" s="31" t="s">
        <v>79</v>
      </c>
      <c r="G22" s="33" t="s">
        <v>85</v>
      </c>
      <c r="H22" s="31" t="s">
        <v>93</v>
      </c>
      <c r="I22" s="10" t="s">
        <v>233</v>
      </c>
      <c r="J22" s="14">
        <v>18</v>
      </c>
      <c r="K22" s="18">
        <v>5</v>
      </c>
      <c r="L22" s="8">
        <v>5</v>
      </c>
      <c r="M22" s="8">
        <v>5</v>
      </c>
      <c r="N22" s="8">
        <v>5</v>
      </c>
      <c r="O22" s="8">
        <v>4</v>
      </c>
      <c r="P22" s="8">
        <v>4</v>
      </c>
      <c r="Q22" s="8">
        <v>5</v>
      </c>
      <c r="R22" s="19">
        <v>4</v>
      </c>
      <c r="S22" s="18">
        <v>4</v>
      </c>
      <c r="T22" s="8">
        <v>4</v>
      </c>
      <c r="U22" s="8">
        <v>4</v>
      </c>
      <c r="V22" s="8">
        <v>4</v>
      </c>
      <c r="W22" s="8">
        <v>3</v>
      </c>
      <c r="X22" s="8">
        <v>4</v>
      </c>
      <c r="Y22" s="8">
        <v>3</v>
      </c>
      <c r="Z22" s="8">
        <v>4</v>
      </c>
      <c r="AA22" s="8">
        <v>4</v>
      </c>
      <c r="AB22" s="8">
        <v>3</v>
      </c>
      <c r="AC22" s="8">
        <v>5</v>
      </c>
      <c r="AD22" s="8">
        <v>3</v>
      </c>
      <c r="AE22" s="8">
        <v>4</v>
      </c>
      <c r="AF22" s="8">
        <v>4</v>
      </c>
      <c r="AG22" s="8">
        <v>3</v>
      </c>
      <c r="AH22" s="8">
        <v>3</v>
      </c>
      <c r="AI22" s="8">
        <v>4</v>
      </c>
      <c r="AJ22" s="8">
        <v>4</v>
      </c>
      <c r="AK22" s="8">
        <v>4</v>
      </c>
      <c r="AL22" s="8">
        <v>4</v>
      </c>
      <c r="AM22" s="8">
        <v>4</v>
      </c>
      <c r="AN22" s="8">
        <v>4</v>
      </c>
      <c r="AO22" s="8">
        <v>4</v>
      </c>
      <c r="AP22" s="8">
        <v>4</v>
      </c>
      <c r="AQ22" s="8">
        <v>4</v>
      </c>
      <c r="AR22" s="8">
        <v>4</v>
      </c>
      <c r="AS22" s="8">
        <v>4</v>
      </c>
      <c r="AT22" s="19">
        <v>4</v>
      </c>
      <c r="AU22" s="18">
        <v>4</v>
      </c>
      <c r="AV22" s="18">
        <v>4</v>
      </c>
      <c r="AW22" s="18">
        <v>4</v>
      </c>
      <c r="AX22" s="18">
        <v>4</v>
      </c>
      <c r="AY22" s="18">
        <v>4</v>
      </c>
      <c r="AZ22" s="18">
        <v>4</v>
      </c>
      <c r="BA22" s="18">
        <v>4</v>
      </c>
      <c r="BB22" s="18">
        <v>4</v>
      </c>
      <c r="BC22" s="18">
        <v>4</v>
      </c>
      <c r="BD22" s="18">
        <v>4</v>
      </c>
    </row>
    <row r="23" spans="1:56" ht="30" x14ac:dyDescent="0.25">
      <c r="A23" s="4">
        <v>19</v>
      </c>
      <c r="B23" s="3" t="s">
        <v>120</v>
      </c>
      <c r="C23" s="12" t="s">
        <v>77</v>
      </c>
      <c r="D23" s="3" t="s">
        <v>121</v>
      </c>
      <c r="E23" s="3" t="s">
        <v>65</v>
      </c>
      <c r="F23" s="3" t="s">
        <v>114</v>
      </c>
      <c r="G23" s="7" t="s">
        <v>85</v>
      </c>
      <c r="H23" s="3" t="s">
        <v>86</v>
      </c>
      <c r="I23" s="26" t="s">
        <v>116</v>
      </c>
      <c r="J23" s="14">
        <v>19</v>
      </c>
      <c r="K23" s="18">
        <v>4</v>
      </c>
      <c r="L23" s="8">
        <v>4</v>
      </c>
      <c r="M23" s="8">
        <v>4</v>
      </c>
      <c r="N23" s="8">
        <v>4</v>
      </c>
      <c r="O23" s="8">
        <v>4</v>
      </c>
      <c r="P23" s="8">
        <v>4</v>
      </c>
      <c r="Q23" s="8">
        <v>4</v>
      </c>
      <c r="R23" s="19">
        <v>4</v>
      </c>
      <c r="S23" s="18">
        <v>4</v>
      </c>
      <c r="T23" s="8">
        <v>4</v>
      </c>
      <c r="U23" s="8">
        <v>5</v>
      </c>
      <c r="V23" s="8">
        <v>4</v>
      </c>
      <c r="W23" s="8">
        <v>4</v>
      </c>
      <c r="X23" s="8">
        <v>5</v>
      </c>
      <c r="Y23" s="8">
        <v>4</v>
      </c>
      <c r="Z23" s="8">
        <v>4</v>
      </c>
      <c r="AA23" s="8">
        <v>4</v>
      </c>
      <c r="AB23" s="8">
        <v>4</v>
      </c>
      <c r="AC23" s="8">
        <v>4</v>
      </c>
      <c r="AD23" s="8">
        <v>4</v>
      </c>
      <c r="AE23" s="8">
        <v>4</v>
      </c>
      <c r="AF23" s="8">
        <v>4</v>
      </c>
      <c r="AG23" s="8">
        <v>4</v>
      </c>
      <c r="AH23" s="8">
        <v>4</v>
      </c>
      <c r="AI23" s="8">
        <v>4</v>
      </c>
      <c r="AJ23" s="8">
        <v>4</v>
      </c>
      <c r="AK23" s="8">
        <v>4</v>
      </c>
      <c r="AL23" s="8">
        <v>4</v>
      </c>
      <c r="AM23" s="8">
        <v>4</v>
      </c>
      <c r="AN23" s="8">
        <v>4</v>
      </c>
      <c r="AO23" s="8">
        <v>4</v>
      </c>
      <c r="AP23" s="8">
        <v>4</v>
      </c>
      <c r="AQ23" s="8">
        <v>4</v>
      </c>
      <c r="AR23" s="8">
        <v>4</v>
      </c>
      <c r="AS23" s="8">
        <v>4</v>
      </c>
      <c r="AT23" s="19">
        <v>4</v>
      </c>
      <c r="AU23" s="18">
        <v>4</v>
      </c>
      <c r="AV23" s="8">
        <v>4</v>
      </c>
      <c r="AW23" s="8">
        <v>4</v>
      </c>
      <c r="AX23" s="8">
        <v>4</v>
      </c>
      <c r="AY23" s="8">
        <v>4</v>
      </c>
      <c r="AZ23" s="8">
        <v>4</v>
      </c>
      <c r="BA23" s="8">
        <v>4</v>
      </c>
      <c r="BB23" s="8">
        <v>4</v>
      </c>
      <c r="BC23" s="8">
        <v>4</v>
      </c>
      <c r="BD23" s="19">
        <v>4</v>
      </c>
    </row>
    <row r="24" spans="1:56" x14ac:dyDescent="0.25">
      <c r="A24" s="4">
        <v>20</v>
      </c>
      <c r="B24" s="3" t="s">
        <v>122</v>
      </c>
      <c r="C24" s="12" t="s">
        <v>77</v>
      </c>
      <c r="D24" s="3" t="s">
        <v>96</v>
      </c>
      <c r="E24" s="3" t="s">
        <v>84</v>
      </c>
      <c r="F24" s="3" t="s">
        <v>123</v>
      </c>
      <c r="G24" s="3" t="s">
        <v>73</v>
      </c>
      <c r="H24" s="3" t="s">
        <v>86</v>
      </c>
      <c r="I24" s="27" t="s">
        <v>116</v>
      </c>
      <c r="J24" s="14">
        <v>20</v>
      </c>
      <c r="K24" s="18">
        <v>4</v>
      </c>
      <c r="L24" s="25">
        <v>4</v>
      </c>
      <c r="M24" s="8">
        <v>4</v>
      </c>
      <c r="N24" s="8">
        <v>4</v>
      </c>
      <c r="O24" s="8">
        <v>4</v>
      </c>
      <c r="P24" s="8">
        <v>4</v>
      </c>
      <c r="Q24" s="8">
        <v>3</v>
      </c>
      <c r="R24" s="19">
        <v>4</v>
      </c>
      <c r="S24" s="18">
        <v>4</v>
      </c>
      <c r="T24" s="8">
        <v>3</v>
      </c>
      <c r="U24" s="8">
        <v>5</v>
      </c>
      <c r="V24" s="8">
        <v>3</v>
      </c>
      <c r="W24" s="8">
        <v>3</v>
      </c>
      <c r="X24" s="8">
        <v>4</v>
      </c>
      <c r="Y24" s="8">
        <v>4</v>
      </c>
      <c r="Z24" s="8">
        <v>3</v>
      </c>
      <c r="AA24" s="8">
        <v>4</v>
      </c>
      <c r="AB24" s="8">
        <v>4</v>
      </c>
      <c r="AC24" s="8">
        <v>4</v>
      </c>
      <c r="AD24" s="8">
        <v>4</v>
      </c>
      <c r="AE24" s="8">
        <v>4</v>
      </c>
      <c r="AF24" s="8">
        <v>4</v>
      </c>
      <c r="AG24" s="8">
        <v>4</v>
      </c>
      <c r="AH24" s="8">
        <v>3</v>
      </c>
      <c r="AI24" s="8">
        <v>4</v>
      </c>
      <c r="AJ24" s="8">
        <v>4</v>
      </c>
      <c r="AK24" s="8">
        <v>4</v>
      </c>
      <c r="AL24" s="8">
        <v>4</v>
      </c>
      <c r="AM24" s="8">
        <v>4</v>
      </c>
      <c r="AN24" s="9">
        <v>4</v>
      </c>
      <c r="AO24" s="8">
        <v>4</v>
      </c>
      <c r="AP24" s="8">
        <v>5</v>
      </c>
      <c r="AQ24" s="8">
        <v>4</v>
      </c>
      <c r="AR24" s="8">
        <v>4</v>
      </c>
      <c r="AS24" s="8">
        <v>4</v>
      </c>
      <c r="AT24" s="19">
        <v>4</v>
      </c>
      <c r="AU24" s="18">
        <v>4</v>
      </c>
      <c r="AV24" s="8">
        <v>4</v>
      </c>
      <c r="AW24" s="8">
        <v>4</v>
      </c>
      <c r="AX24" s="8">
        <v>4</v>
      </c>
      <c r="AY24" s="8">
        <v>4</v>
      </c>
      <c r="AZ24" s="8">
        <v>4</v>
      </c>
      <c r="BA24" s="8">
        <v>4</v>
      </c>
      <c r="BB24" s="8">
        <v>4</v>
      </c>
      <c r="BC24" s="8">
        <v>4</v>
      </c>
      <c r="BD24" s="19">
        <v>4</v>
      </c>
    </row>
    <row r="25" spans="1:56" x14ac:dyDescent="0.25">
      <c r="A25" s="4">
        <v>21</v>
      </c>
      <c r="B25" s="3" t="s">
        <v>124</v>
      </c>
      <c r="C25" s="12" t="s">
        <v>63</v>
      </c>
      <c r="D25" s="3" t="s">
        <v>125</v>
      </c>
      <c r="E25" s="3" t="s">
        <v>84</v>
      </c>
      <c r="F25" s="3" t="s">
        <v>126</v>
      </c>
      <c r="G25" s="3" t="s">
        <v>73</v>
      </c>
      <c r="H25" s="3" t="s">
        <v>127</v>
      </c>
      <c r="I25" s="26" t="s">
        <v>128</v>
      </c>
      <c r="J25" s="14">
        <v>21</v>
      </c>
      <c r="K25" s="18">
        <v>5</v>
      </c>
      <c r="L25" s="8">
        <v>5</v>
      </c>
      <c r="M25" s="8">
        <v>4</v>
      </c>
      <c r="N25" s="8">
        <v>4</v>
      </c>
      <c r="O25" s="8">
        <v>4</v>
      </c>
      <c r="P25" s="8">
        <v>4</v>
      </c>
      <c r="Q25" s="8">
        <v>5</v>
      </c>
      <c r="R25" s="19">
        <v>4</v>
      </c>
      <c r="S25" s="18">
        <v>4</v>
      </c>
      <c r="T25" s="8">
        <v>4</v>
      </c>
      <c r="U25" s="8">
        <v>4</v>
      </c>
      <c r="V25" s="8">
        <v>4</v>
      </c>
      <c r="W25" s="8">
        <v>3</v>
      </c>
      <c r="X25" s="8">
        <v>3</v>
      </c>
      <c r="Y25" s="8">
        <v>3</v>
      </c>
      <c r="Z25" s="8">
        <v>4</v>
      </c>
      <c r="AA25" s="8">
        <v>4</v>
      </c>
      <c r="AB25" s="8">
        <v>3</v>
      </c>
      <c r="AC25" s="8">
        <v>3</v>
      </c>
      <c r="AD25" s="8">
        <v>3</v>
      </c>
      <c r="AE25" s="8">
        <v>3</v>
      </c>
      <c r="AF25" s="8">
        <v>4</v>
      </c>
      <c r="AG25" s="8">
        <v>4</v>
      </c>
      <c r="AH25" s="8">
        <v>4</v>
      </c>
      <c r="AI25" s="8">
        <v>3</v>
      </c>
      <c r="AJ25" s="8">
        <v>3</v>
      </c>
      <c r="AK25" s="8">
        <v>4</v>
      </c>
      <c r="AL25" s="8">
        <v>4</v>
      </c>
      <c r="AM25" s="8">
        <v>4</v>
      </c>
      <c r="AN25" s="8">
        <v>4</v>
      </c>
      <c r="AO25" s="8">
        <v>4</v>
      </c>
      <c r="AP25" s="8">
        <v>4</v>
      </c>
      <c r="AQ25" s="8">
        <v>3</v>
      </c>
      <c r="AR25" s="8">
        <v>3</v>
      </c>
      <c r="AS25" s="8">
        <v>3</v>
      </c>
      <c r="AT25" s="19">
        <v>3</v>
      </c>
      <c r="AU25" s="18">
        <v>4</v>
      </c>
      <c r="AV25" s="8">
        <v>4</v>
      </c>
      <c r="AW25" s="8">
        <v>4</v>
      </c>
      <c r="AX25" s="8">
        <v>4</v>
      </c>
      <c r="AY25" s="8">
        <v>3</v>
      </c>
      <c r="AZ25" s="8">
        <v>3</v>
      </c>
      <c r="BA25" s="9">
        <v>4</v>
      </c>
      <c r="BB25" s="8">
        <v>4</v>
      </c>
      <c r="BC25" s="8">
        <v>4</v>
      </c>
      <c r="BD25" s="19">
        <v>4</v>
      </c>
    </row>
    <row r="26" spans="1:56" x14ac:dyDescent="0.25">
      <c r="A26" s="4">
        <v>22</v>
      </c>
      <c r="B26" s="3" t="s">
        <v>129</v>
      </c>
      <c r="C26" s="12" t="s">
        <v>63</v>
      </c>
      <c r="D26" s="3" t="s">
        <v>130</v>
      </c>
      <c r="E26" s="3" t="s">
        <v>65</v>
      </c>
      <c r="F26" s="3" t="s">
        <v>126</v>
      </c>
      <c r="G26" s="3" t="s">
        <v>131</v>
      </c>
      <c r="H26" s="3" t="s">
        <v>132</v>
      </c>
      <c r="I26" s="26" t="s">
        <v>128</v>
      </c>
      <c r="J26" s="14">
        <v>22</v>
      </c>
      <c r="K26" s="18">
        <v>5</v>
      </c>
      <c r="L26" s="8">
        <v>5</v>
      </c>
      <c r="M26" s="8">
        <v>4</v>
      </c>
      <c r="N26" s="8">
        <v>4</v>
      </c>
      <c r="O26" s="8">
        <v>4</v>
      </c>
      <c r="P26" s="8">
        <v>4</v>
      </c>
      <c r="Q26" s="8">
        <v>5</v>
      </c>
      <c r="R26" s="19">
        <v>4</v>
      </c>
      <c r="S26" s="18">
        <v>4</v>
      </c>
      <c r="T26" s="8">
        <v>4</v>
      </c>
      <c r="U26" s="8">
        <v>4</v>
      </c>
      <c r="V26" s="8">
        <v>4</v>
      </c>
      <c r="W26" s="8">
        <v>3</v>
      </c>
      <c r="X26" s="8">
        <v>3</v>
      </c>
      <c r="Y26" s="8">
        <v>3</v>
      </c>
      <c r="Z26" s="8">
        <v>4</v>
      </c>
      <c r="AA26" s="8">
        <v>4</v>
      </c>
      <c r="AB26" s="8">
        <v>3</v>
      </c>
      <c r="AC26" s="8">
        <v>3</v>
      </c>
      <c r="AD26" s="8">
        <v>3</v>
      </c>
      <c r="AE26" s="8">
        <v>3</v>
      </c>
      <c r="AF26" s="8">
        <v>4</v>
      </c>
      <c r="AG26" s="8">
        <v>4</v>
      </c>
      <c r="AH26" s="8">
        <v>4</v>
      </c>
      <c r="AI26" s="8">
        <v>3</v>
      </c>
      <c r="AJ26" s="8">
        <v>3</v>
      </c>
      <c r="AK26" s="8">
        <v>4</v>
      </c>
      <c r="AL26" s="8">
        <v>4</v>
      </c>
      <c r="AM26" s="8">
        <v>4</v>
      </c>
      <c r="AN26" s="8">
        <v>4</v>
      </c>
      <c r="AO26" s="8">
        <v>4</v>
      </c>
      <c r="AP26" s="8">
        <v>4</v>
      </c>
      <c r="AQ26" s="8">
        <v>3</v>
      </c>
      <c r="AR26" s="8">
        <v>3</v>
      </c>
      <c r="AS26" s="8">
        <v>4</v>
      </c>
      <c r="AT26" s="19">
        <v>4</v>
      </c>
      <c r="AU26" s="18">
        <v>4</v>
      </c>
      <c r="AV26" s="8">
        <v>4</v>
      </c>
      <c r="AW26" s="8">
        <v>4</v>
      </c>
      <c r="AX26" s="8">
        <v>4</v>
      </c>
      <c r="AY26" s="8">
        <v>3</v>
      </c>
      <c r="AZ26" s="8">
        <v>3</v>
      </c>
      <c r="BA26" s="8">
        <v>4</v>
      </c>
      <c r="BB26" s="8">
        <v>4</v>
      </c>
      <c r="BC26" s="8">
        <v>4</v>
      </c>
      <c r="BD26" s="19">
        <v>4</v>
      </c>
    </row>
    <row r="27" spans="1:56" ht="30" x14ac:dyDescent="0.25">
      <c r="A27" s="4">
        <v>23</v>
      </c>
      <c r="B27" s="3" t="s">
        <v>133</v>
      </c>
      <c r="C27" s="12" t="s">
        <v>63</v>
      </c>
      <c r="D27" s="3" t="s">
        <v>134</v>
      </c>
      <c r="E27" s="3" t="s">
        <v>65</v>
      </c>
      <c r="F27" s="3" t="s">
        <v>126</v>
      </c>
      <c r="G27" s="7" t="s">
        <v>85</v>
      </c>
      <c r="H27" s="3" t="s">
        <v>135</v>
      </c>
      <c r="I27" s="26" t="s">
        <v>128</v>
      </c>
      <c r="J27" s="14">
        <v>23</v>
      </c>
      <c r="K27" s="18">
        <v>5</v>
      </c>
      <c r="L27" s="8">
        <v>5</v>
      </c>
      <c r="M27" s="8">
        <v>4</v>
      </c>
      <c r="N27" s="8">
        <v>4</v>
      </c>
      <c r="O27" s="8">
        <v>4</v>
      </c>
      <c r="P27" s="8">
        <v>4</v>
      </c>
      <c r="Q27" s="8">
        <v>5</v>
      </c>
      <c r="R27" s="19">
        <v>4</v>
      </c>
      <c r="S27" s="18">
        <v>4</v>
      </c>
      <c r="T27" s="8">
        <v>4</v>
      </c>
      <c r="U27" s="8">
        <v>4</v>
      </c>
      <c r="V27" s="8">
        <v>4</v>
      </c>
      <c r="W27" s="8">
        <v>3</v>
      </c>
      <c r="X27" s="8">
        <v>3</v>
      </c>
      <c r="Y27" s="8">
        <v>3</v>
      </c>
      <c r="Z27" s="8">
        <v>4</v>
      </c>
      <c r="AA27" s="8">
        <v>4</v>
      </c>
      <c r="AB27" s="8">
        <v>3</v>
      </c>
      <c r="AC27" s="8">
        <v>3</v>
      </c>
      <c r="AD27" s="8">
        <v>3</v>
      </c>
      <c r="AE27" s="8">
        <v>3</v>
      </c>
      <c r="AF27" s="8">
        <v>4</v>
      </c>
      <c r="AG27" s="8">
        <v>4</v>
      </c>
      <c r="AH27" s="8">
        <v>4</v>
      </c>
      <c r="AI27" s="8">
        <v>3</v>
      </c>
      <c r="AJ27" s="8">
        <v>3</v>
      </c>
      <c r="AK27" s="8">
        <v>4</v>
      </c>
      <c r="AL27" s="8">
        <v>4</v>
      </c>
      <c r="AM27" s="8">
        <v>4</v>
      </c>
      <c r="AN27" s="8">
        <v>4</v>
      </c>
      <c r="AO27" s="8">
        <v>4</v>
      </c>
      <c r="AP27" s="8">
        <v>4</v>
      </c>
      <c r="AQ27" s="8">
        <v>3</v>
      </c>
      <c r="AR27" s="8">
        <v>3</v>
      </c>
      <c r="AS27" s="8">
        <v>3</v>
      </c>
      <c r="AT27" s="19">
        <v>3</v>
      </c>
      <c r="AU27" s="18">
        <v>4</v>
      </c>
      <c r="AV27" s="8">
        <v>4</v>
      </c>
      <c r="AW27" s="8">
        <v>4</v>
      </c>
      <c r="AX27" s="8">
        <v>4</v>
      </c>
      <c r="AY27" s="8">
        <v>3</v>
      </c>
      <c r="AZ27" s="8">
        <v>3</v>
      </c>
      <c r="BA27" s="8">
        <v>4</v>
      </c>
      <c r="BB27" s="8">
        <v>4</v>
      </c>
      <c r="BC27" s="8">
        <v>4</v>
      </c>
      <c r="BD27" s="19">
        <v>4</v>
      </c>
    </row>
    <row r="28" spans="1:56" ht="45" x14ac:dyDescent="0.25">
      <c r="A28" s="4">
        <v>25</v>
      </c>
      <c r="B28" s="3" t="s">
        <v>136</v>
      </c>
      <c r="C28" s="12" t="s">
        <v>77</v>
      </c>
      <c r="D28" s="3" t="s">
        <v>64</v>
      </c>
      <c r="E28" s="3" t="s">
        <v>65</v>
      </c>
      <c r="F28" s="3" t="s">
        <v>79</v>
      </c>
      <c r="G28" s="7" t="s">
        <v>85</v>
      </c>
      <c r="H28" s="3" t="s">
        <v>127</v>
      </c>
      <c r="I28" s="36" t="s">
        <v>139</v>
      </c>
      <c r="J28" s="14">
        <v>25</v>
      </c>
      <c r="K28" s="18">
        <v>4</v>
      </c>
      <c r="L28" s="8">
        <v>5</v>
      </c>
      <c r="M28" s="8">
        <v>4</v>
      </c>
      <c r="N28" s="8">
        <v>4</v>
      </c>
      <c r="O28" s="8">
        <v>5</v>
      </c>
      <c r="P28" s="8">
        <v>4</v>
      </c>
      <c r="Q28" s="8">
        <v>5</v>
      </c>
      <c r="R28" s="19">
        <v>4</v>
      </c>
      <c r="S28" s="18">
        <v>5</v>
      </c>
      <c r="T28" s="8">
        <v>4</v>
      </c>
      <c r="U28" s="8">
        <v>4</v>
      </c>
      <c r="V28" s="8">
        <v>4</v>
      </c>
      <c r="W28" s="8">
        <v>4</v>
      </c>
      <c r="X28" s="8">
        <v>4</v>
      </c>
      <c r="Y28" s="8">
        <v>4</v>
      </c>
      <c r="Z28" s="8">
        <v>4</v>
      </c>
      <c r="AA28" s="8">
        <v>4</v>
      </c>
      <c r="AB28" s="8">
        <v>4</v>
      </c>
      <c r="AC28" s="8">
        <v>5</v>
      </c>
      <c r="AD28" s="8">
        <v>3</v>
      </c>
      <c r="AE28" s="8">
        <v>4</v>
      </c>
      <c r="AF28" s="8">
        <v>4</v>
      </c>
      <c r="AG28" s="8">
        <v>3</v>
      </c>
      <c r="AH28" s="8">
        <v>4</v>
      </c>
      <c r="AI28" s="8">
        <v>4</v>
      </c>
      <c r="AJ28" s="8">
        <v>4</v>
      </c>
      <c r="AK28" s="8">
        <v>3</v>
      </c>
      <c r="AL28" s="8">
        <v>4</v>
      </c>
      <c r="AM28" s="8">
        <v>4</v>
      </c>
      <c r="AN28" s="8">
        <v>4</v>
      </c>
      <c r="AO28" s="8">
        <v>4</v>
      </c>
      <c r="AP28" s="8">
        <v>5</v>
      </c>
      <c r="AQ28" s="8">
        <v>4</v>
      </c>
      <c r="AR28" s="8">
        <v>3</v>
      </c>
      <c r="AS28" s="8">
        <v>4</v>
      </c>
      <c r="AT28" s="19">
        <v>5</v>
      </c>
      <c r="AU28" s="18">
        <v>4</v>
      </c>
      <c r="AV28" s="8">
        <v>4</v>
      </c>
      <c r="AW28" s="8">
        <v>3</v>
      </c>
      <c r="AX28" s="8">
        <v>5</v>
      </c>
      <c r="AY28" s="8">
        <v>4</v>
      </c>
      <c r="AZ28" s="8">
        <v>3</v>
      </c>
      <c r="BA28" s="8">
        <v>4</v>
      </c>
      <c r="BB28" s="8">
        <v>5</v>
      </c>
      <c r="BC28" s="8">
        <v>5</v>
      </c>
      <c r="BD28" s="19">
        <v>5</v>
      </c>
    </row>
    <row r="29" spans="1:56" ht="45" x14ac:dyDescent="0.25">
      <c r="A29" s="4">
        <v>26</v>
      </c>
      <c r="B29" s="3" t="s">
        <v>137</v>
      </c>
      <c r="C29" s="12" t="s">
        <v>63</v>
      </c>
      <c r="D29" s="3" t="s">
        <v>78</v>
      </c>
      <c r="E29" s="3" t="s">
        <v>65</v>
      </c>
      <c r="F29" s="3" t="s">
        <v>138</v>
      </c>
      <c r="G29" s="3" t="s">
        <v>73</v>
      </c>
      <c r="H29" s="3" t="s">
        <v>86</v>
      </c>
      <c r="I29" s="7" t="s">
        <v>139</v>
      </c>
      <c r="J29" s="14">
        <v>26</v>
      </c>
      <c r="K29" s="18">
        <v>4</v>
      </c>
      <c r="L29" s="8">
        <v>4</v>
      </c>
      <c r="M29" s="8">
        <v>4</v>
      </c>
      <c r="N29" s="8">
        <v>5</v>
      </c>
      <c r="O29" s="8">
        <v>5</v>
      </c>
      <c r="P29" s="8">
        <v>5</v>
      </c>
      <c r="Q29" s="8">
        <v>4</v>
      </c>
      <c r="R29" s="19">
        <v>4</v>
      </c>
      <c r="S29" s="18">
        <v>4</v>
      </c>
      <c r="T29" s="8">
        <v>3</v>
      </c>
      <c r="U29" s="8">
        <v>3</v>
      </c>
      <c r="V29" s="8">
        <v>3</v>
      </c>
      <c r="W29" s="8">
        <v>3</v>
      </c>
      <c r="X29" s="8">
        <v>4</v>
      </c>
      <c r="Y29" s="8">
        <v>4</v>
      </c>
      <c r="Z29" s="8">
        <v>3</v>
      </c>
      <c r="AA29" s="8">
        <v>3</v>
      </c>
      <c r="AB29" s="8">
        <v>3</v>
      </c>
      <c r="AC29" s="8">
        <v>4</v>
      </c>
      <c r="AD29" s="8">
        <v>3</v>
      </c>
      <c r="AE29" s="8">
        <v>4</v>
      </c>
      <c r="AF29" s="8">
        <v>3</v>
      </c>
      <c r="AG29" s="8">
        <v>3</v>
      </c>
      <c r="AH29" s="8">
        <v>3</v>
      </c>
      <c r="AI29" s="8">
        <v>4</v>
      </c>
      <c r="AJ29" s="8">
        <v>4</v>
      </c>
      <c r="AK29" s="8">
        <v>4</v>
      </c>
      <c r="AL29" s="8">
        <v>3</v>
      </c>
      <c r="AM29" s="8">
        <v>3</v>
      </c>
      <c r="AN29" s="8">
        <v>3</v>
      </c>
      <c r="AO29" s="8">
        <v>4</v>
      </c>
      <c r="AP29" s="8">
        <v>4</v>
      </c>
      <c r="AQ29" s="8">
        <v>3</v>
      </c>
      <c r="AR29" s="8">
        <v>3</v>
      </c>
      <c r="AS29" s="8">
        <v>4</v>
      </c>
      <c r="AT29" s="19">
        <v>3</v>
      </c>
      <c r="AU29" s="18">
        <v>3</v>
      </c>
      <c r="AV29" s="8">
        <v>2</v>
      </c>
      <c r="AW29" s="8">
        <v>2</v>
      </c>
      <c r="AX29" s="8">
        <v>2</v>
      </c>
      <c r="AY29" s="8">
        <v>3</v>
      </c>
      <c r="AZ29" s="8">
        <v>3</v>
      </c>
      <c r="BA29" s="8">
        <v>3</v>
      </c>
      <c r="BB29" s="8">
        <v>4</v>
      </c>
      <c r="BC29" s="8">
        <v>4</v>
      </c>
      <c r="BD29" s="19">
        <v>3</v>
      </c>
    </row>
    <row r="30" spans="1:56" x14ac:dyDescent="0.25">
      <c r="A30" s="4">
        <v>27</v>
      </c>
      <c r="B30" s="3" t="s">
        <v>140</v>
      </c>
      <c r="C30" s="12" t="s">
        <v>77</v>
      </c>
      <c r="D30" s="176" t="s">
        <v>380</v>
      </c>
      <c r="E30" s="3" t="s">
        <v>65</v>
      </c>
      <c r="F30" s="3" t="s">
        <v>141</v>
      </c>
      <c r="G30" s="3" t="s">
        <v>142</v>
      </c>
      <c r="H30" s="3" t="s">
        <v>81</v>
      </c>
      <c r="I30" s="3" t="s">
        <v>143</v>
      </c>
      <c r="J30" s="14">
        <v>27</v>
      </c>
      <c r="K30" s="18">
        <v>5</v>
      </c>
      <c r="L30" s="8">
        <v>5</v>
      </c>
      <c r="M30" s="8">
        <v>4</v>
      </c>
      <c r="N30" s="8">
        <v>4</v>
      </c>
      <c r="O30" s="8">
        <v>4</v>
      </c>
      <c r="P30" s="8">
        <v>4</v>
      </c>
      <c r="Q30" s="8">
        <v>4</v>
      </c>
      <c r="R30" s="19">
        <v>4</v>
      </c>
      <c r="S30" s="18">
        <v>4</v>
      </c>
      <c r="T30" s="8">
        <v>4</v>
      </c>
      <c r="U30" s="8">
        <v>4</v>
      </c>
      <c r="V30" s="8">
        <v>4</v>
      </c>
      <c r="W30" s="8">
        <v>4</v>
      </c>
      <c r="X30" s="8">
        <v>3</v>
      </c>
      <c r="Y30" s="9">
        <v>3</v>
      </c>
      <c r="Z30" s="8">
        <v>4</v>
      </c>
      <c r="AA30" s="8">
        <v>4</v>
      </c>
      <c r="AB30" s="8">
        <v>4</v>
      </c>
      <c r="AC30" s="8">
        <v>4</v>
      </c>
      <c r="AD30" s="8">
        <v>4</v>
      </c>
      <c r="AE30" s="8">
        <v>4</v>
      </c>
      <c r="AF30" s="8">
        <v>3</v>
      </c>
      <c r="AG30" s="8">
        <v>4</v>
      </c>
      <c r="AH30" s="8">
        <v>3</v>
      </c>
      <c r="AI30" s="8">
        <v>4</v>
      </c>
      <c r="AJ30" s="8">
        <v>4</v>
      </c>
      <c r="AK30" s="8">
        <v>4</v>
      </c>
      <c r="AL30" s="8">
        <v>4</v>
      </c>
      <c r="AM30" s="8">
        <v>4</v>
      </c>
      <c r="AN30" s="8">
        <v>4</v>
      </c>
      <c r="AO30" s="8">
        <v>4</v>
      </c>
      <c r="AP30" s="8">
        <v>4</v>
      </c>
      <c r="AQ30" s="8">
        <v>4</v>
      </c>
      <c r="AR30" s="8">
        <v>4</v>
      </c>
      <c r="AS30" s="8">
        <v>4</v>
      </c>
      <c r="AT30" s="19">
        <v>4</v>
      </c>
      <c r="AU30" s="18">
        <v>4</v>
      </c>
      <c r="AV30" s="8">
        <v>4</v>
      </c>
      <c r="AW30" s="8">
        <v>4</v>
      </c>
      <c r="AX30" s="8">
        <v>4</v>
      </c>
      <c r="AY30" s="8">
        <v>4</v>
      </c>
      <c r="AZ30" s="8">
        <v>4</v>
      </c>
      <c r="BA30" s="8">
        <v>4</v>
      </c>
      <c r="BB30" s="8">
        <v>4</v>
      </c>
      <c r="BC30" s="8">
        <v>4</v>
      </c>
      <c r="BD30" s="19">
        <v>4</v>
      </c>
    </row>
    <row r="31" spans="1:56" ht="45" x14ac:dyDescent="0.25">
      <c r="A31" s="4">
        <v>28</v>
      </c>
      <c r="B31" s="3" t="s">
        <v>144</v>
      </c>
      <c r="C31" s="12" t="s">
        <v>63</v>
      </c>
      <c r="D31" s="3" t="s">
        <v>145</v>
      </c>
      <c r="E31" s="3" t="s">
        <v>65</v>
      </c>
      <c r="F31" s="3" t="s">
        <v>79</v>
      </c>
      <c r="G31" s="7" t="s">
        <v>85</v>
      </c>
      <c r="H31" s="3" t="s">
        <v>146</v>
      </c>
      <c r="I31" s="7" t="s">
        <v>147</v>
      </c>
      <c r="J31" s="14">
        <v>28</v>
      </c>
      <c r="K31" s="18">
        <v>5</v>
      </c>
      <c r="L31" s="8">
        <v>5</v>
      </c>
      <c r="M31" s="8">
        <v>5</v>
      </c>
      <c r="N31" s="8">
        <v>5</v>
      </c>
      <c r="O31" s="8">
        <v>5</v>
      </c>
      <c r="P31" s="8">
        <v>5</v>
      </c>
      <c r="Q31" s="8">
        <v>5</v>
      </c>
      <c r="R31" s="19">
        <v>5</v>
      </c>
      <c r="S31" s="18">
        <v>5</v>
      </c>
      <c r="T31" s="8">
        <v>5</v>
      </c>
      <c r="U31" s="8">
        <v>5</v>
      </c>
      <c r="V31" s="8">
        <v>5</v>
      </c>
      <c r="W31" s="8">
        <v>3</v>
      </c>
      <c r="X31" s="8">
        <v>5</v>
      </c>
      <c r="Y31" s="8">
        <v>5</v>
      </c>
      <c r="Z31" s="8">
        <v>4</v>
      </c>
      <c r="AA31" s="8">
        <v>4</v>
      </c>
      <c r="AB31" s="8">
        <v>5</v>
      </c>
      <c r="AC31" s="8">
        <v>5</v>
      </c>
      <c r="AD31" s="8">
        <v>5</v>
      </c>
      <c r="AE31" s="8">
        <v>5</v>
      </c>
      <c r="AF31" s="8">
        <v>4</v>
      </c>
      <c r="AG31" s="8">
        <v>4</v>
      </c>
      <c r="AH31" s="8">
        <v>4</v>
      </c>
      <c r="AI31" s="8">
        <v>5</v>
      </c>
      <c r="AJ31" s="8">
        <v>5</v>
      </c>
      <c r="AK31" s="8">
        <v>3</v>
      </c>
      <c r="AL31" s="8">
        <v>3</v>
      </c>
      <c r="AM31" s="8">
        <v>4</v>
      </c>
      <c r="AN31" s="8">
        <v>5</v>
      </c>
      <c r="AO31" s="8">
        <v>5</v>
      </c>
      <c r="AP31" s="8">
        <v>3</v>
      </c>
      <c r="AQ31" s="8">
        <v>5</v>
      </c>
      <c r="AR31" s="8">
        <v>5</v>
      </c>
      <c r="AS31" s="8">
        <v>5</v>
      </c>
      <c r="AT31" s="19">
        <v>5</v>
      </c>
      <c r="AU31" s="18">
        <v>5</v>
      </c>
      <c r="AV31" s="8">
        <v>5</v>
      </c>
      <c r="AW31" s="8">
        <v>5</v>
      </c>
      <c r="AX31" s="8">
        <v>5</v>
      </c>
      <c r="AY31" s="8">
        <v>5</v>
      </c>
      <c r="AZ31" s="8">
        <v>5</v>
      </c>
      <c r="BA31" s="8">
        <v>5</v>
      </c>
      <c r="BB31" s="8">
        <v>5</v>
      </c>
      <c r="BC31" s="8">
        <v>5</v>
      </c>
      <c r="BD31" s="19">
        <v>5</v>
      </c>
    </row>
    <row r="32" spans="1:56" ht="30" x14ac:dyDescent="0.25">
      <c r="A32" s="4">
        <v>29</v>
      </c>
      <c r="B32" s="3" t="s">
        <v>148</v>
      </c>
      <c r="C32" s="12" t="s">
        <v>77</v>
      </c>
      <c r="D32" s="3" t="s">
        <v>121</v>
      </c>
      <c r="E32" s="3" t="s">
        <v>65</v>
      </c>
      <c r="F32" s="3" t="s">
        <v>66</v>
      </c>
      <c r="G32" s="7" t="s">
        <v>85</v>
      </c>
      <c r="H32" s="3" t="s">
        <v>81</v>
      </c>
      <c r="I32" s="3" t="s">
        <v>143</v>
      </c>
      <c r="J32" s="14">
        <v>29</v>
      </c>
      <c r="K32" s="18">
        <v>4</v>
      </c>
      <c r="L32" s="8">
        <v>4</v>
      </c>
      <c r="M32" s="8">
        <v>3</v>
      </c>
      <c r="N32" s="8">
        <v>4</v>
      </c>
      <c r="O32" s="8">
        <v>4</v>
      </c>
      <c r="P32" s="8">
        <v>4</v>
      </c>
      <c r="Q32" s="8">
        <v>4</v>
      </c>
      <c r="R32" s="19">
        <v>3</v>
      </c>
      <c r="S32" s="18">
        <v>4</v>
      </c>
      <c r="T32" s="8">
        <v>3</v>
      </c>
      <c r="U32" s="8">
        <v>3</v>
      </c>
      <c r="V32" s="8">
        <v>4</v>
      </c>
      <c r="W32" s="8">
        <v>3</v>
      </c>
      <c r="X32" s="8">
        <v>3</v>
      </c>
      <c r="Y32" s="8">
        <v>3</v>
      </c>
      <c r="Z32" s="8">
        <v>4</v>
      </c>
      <c r="AA32" s="8">
        <v>4</v>
      </c>
      <c r="AB32" s="8">
        <v>2</v>
      </c>
      <c r="AC32" s="8">
        <v>2</v>
      </c>
      <c r="AD32" s="8">
        <v>4</v>
      </c>
      <c r="AE32" s="8">
        <v>4</v>
      </c>
      <c r="AF32" s="8">
        <v>4</v>
      </c>
      <c r="AG32" s="8">
        <v>4</v>
      </c>
      <c r="AH32" s="8">
        <v>4</v>
      </c>
      <c r="AI32" s="8">
        <v>3</v>
      </c>
      <c r="AJ32" s="8">
        <v>3</v>
      </c>
      <c r="AK32" s="8">
        <v>3</v>
      </c>
      <c r="AL32" s="8">
        <v>3</v>
      </c>
      <c r="AM32" s="8">
        <v>4</v>
      </c>
      <c r="AN32" s="8">
        <v>4</v>
      </c>
      <c r="AO32" s="8">
        <v>4</v>
      </c>
      <c r="AP32" s="8">
        <v>4</v>
      </c>
      <c r="AQ32" s="8">
        <v>3</v>
      </c>
      <c r="AR32" s="8">
        <v>3</v>
      </c>
      <c r="AS32" s="8">
        <v>3</v>
      </c>
      <c r="AT32" s="19">
        <v>4</v>
      </c>
      <c r="AU32" s="18">
        <v>4</v>
      </c>
      <c r="AV32" s="8">
        <v>4</v>
      </c>
      <c r="AW32" s="8">
        <v>4</v>
      </c>
      <c r="AX32" s="8">
        <v>3</v>
      </c>
      <c r="AY32" s="8">
        <v>3</v>
      </c>
      <c r="AZ32" s="8">
        <v>4</v>
      </c>
      <c r="BA32" s="8">
        <v>3</v>
      </c>
      <c r="BB32" s="8">
        <v>3</v>
      </c>
      <c r="BC32" s="8">
        <v>4</v>
      </c>
      <c r="BD32" s="19">
        <v>4</v>
      </c>
    </row>
    <row r="33" spans="1:56" ht="30" x14ac:dyDescent="0.25">
      <c r="A33" s="4">
        <v>30</v>
      </c>
      <c r="B33" s="3" t="s">
        <v>149</v>
      </c>
      <c r="C33" s="12" t="s">
        <v>77</v>
      </c>
      <c r="D33" s="3" t="s">
        <v>71</v>
      </c>
      <c r="E33" s="3" t="s">
        <v>65</v>
      </c>
      <c r="F33" s="3" t="s">
        <v>91</v>
      </c>
      <c r="G33" s="7" t="s">
        <v>85</v>
      </c>
      <c r="H33" s="29" t="s">
        <v>150</v>
      </c>
      <c r="I33" s="34" t="s">
        <v>151</v>
      </c>
      <c r="J33" s="14">
        <v>30</v>
      </c>
      <c r="K33" s="18">
        <v>4</v>
      </c>
      <c r="L33" s="8">
        <v>4</v>
      </c>
      <c r="M33" s="9">
        <v>4</v>
      </c>
      <c r="N33" s="8">
        <v>5</v>
      </c>
      <c r="O33" s="8">
        <v>4</v>
      </c>
      <c r="P33" s="8">
        <v>4</v>
      </c>
      <c r="Q33" s="8">
        <v>5</v>
      </c>
      <c r="R33" s="19">
        <v>4</v>
      </c>
      <c r="S33" s="18">
        <v>5</v>
      </c>
      <c r="T33" s="8">
        <v>4</v>
      </c>
      <c r="U33" s="8">
        <v>4</v>
      </c>
      <c r="V33" s="8">
        <v>4</v>
      </c>
      <c r="W33" s="8">
        <v>4</v>
      </c>
      <c r="X33" s="8">
        <v>4</v>
      </c>
      <c r="Y33" s="8">
        <v>4</v>
      </c>
      <c r="Z33" s="8">
        <v>4</v>
      </c>
      <c r="AA33" s="8">
        <v>4</v>
      </c>
      <c r="AB33" s="8">
        <v>4</v>
      </c>
      <c r="AC33" s="8">
        <v>4</v>
      </c>
      <c r="AD33" s="8">
        <v>4</v>
      </c>
      <c r="AE33" s="8">
        <v>4</v>
      </c>
      <c r="AF33" s="8">
        <v>4</v>
      </c>
      <c r="AG33" s="8">
        <v>3</v>
      </c>
      <c r="AH33" s="8">
        <v>3</v>
      </c>
      <c r="AI33" s="8">
        <v>4</v>
      </c>
      <c r="AJ33" s="8">
        <v>4</v>
      </c>
      <c r="AK33" s="8">
        <v>4</v>
      </c>
      <c r="AL33" s="8">
        <v>4</v>
      </c>
      <c r="AM33" s="8">
        <v>3</v>
      </c>
      <c r="AN33" s="9">
        <v>4</v>
      </c>
      <c r="AO33" s="8">
        <v>4</v>
      </c>
      <c r="AP33" s="8">
        <v>4</v>
      </c>
      <c r="AQ33" s="8">
        <v>4</v>
      </c>
      <c r="AR33" s="8">
        <v>4</v>
      </c>
      <c r="AS33" s="8">
        <v>4</v>
      </c>
      <c r="AT33" s="19">
        <v>4</v>
      </c>
      <c r="AU33" s="18">
        <v>5</v>
      </c>
      <c r="AV33" s="8">
        <v>4</v>
      </c>
      <c r="AW33" s="8">
        <v>4</v>
      </c>
      <c r="AX33" s="8">
        <v>4</v>
      </c>
      <c r="AY33" s="8">
        <v>4</v>
      </c>
      <c r="AZ33" s="8">
        <v>5</v>
      </c>
      <c r="BA33" s="8">
        <v>4</v>
      </c>
      <c r="BB33" s="8">
        <v>5</v>
      </c>
      <c r="BC33" s="8">
        <v>5</v>
      </c>
      <c r="BD33" s="19">
        <v>5</v>
      </c>
    </row>
    <row r="34" spans="1:56" ht="30" x14ac:dyDescent="0.25">
      <c r="A34" s="4">
        <v>31</v>
      </c>
      <c r="B34" s="3" t="s">
        <v>152</v>
      </c>
      <c r="C34" s="12" t="s">
        <v>63</v>
      </c>
      <c r="D34" s="3" t="s">
        <v>153</v>
      </c>
      <c r="E34" s="3" t="s">
        <v>65</v>
      </c>
      <c r="F34" s="3" t="s">
        <v>154</v>
      </c>
      <c r="G34" s="7" t="s">
        <v>155</v>
      </c>
      <c r="H34" s="3" t="s">
        <v>135</v>
      </c>
      <c r="I34" s="34" t="s">
        <v>151</v>
      </c>
      <c r="J34" s="14">
        <v>31</v>
      </c>
      <c r="K34" s="18">
        <v>4</v>
      </c>
      <c r="L34" s="8">
        <v>4</v>
      </c>
      <c r="M34" s="8">
        <v>4</v>
      </c>
      <c r="N34" s="8">
        <v>4</v>
      </c>
      <c r="O34" s="8">
        <v>4</v>
      </c>
      <c r="P34" s="8">
        <v>4</v>
      </c>
      <c r="Q34" s="8">
        <v>4</v>
      </c>
      <c r="R34" s="19">
        <v>4</v>
      </c>
      <c r="S34" s="18">
        <v>4</v>
      </c>
      <c r="T34" s="8">
        <v>4</v>
      </c>
      <c r="U34" s="8">
        <v>4</v>
      </c>
      <c r="V34" s="8">
        <v>4</v>
      </c>
      <c r="W34" s="8">
        <v>4</v>
      </c>
      <c r="X34" s="8">
        <v>4</v>
      </c>
      <c r="Y34" s="8">
        <v>4</v>
      </c>
      <c r="Z34" s="8">
        <v>4</v>
      </c>
      <c r="AA34" s="8">
        <v>5</v>
      </c>
      <c r="AB34" s="8">
        <v>5</v>
      </c>
      <c r="AC34" s="8">
        <v>5</v>
      </c>
      <c r="AD34" s="8">
        <v>4</v>
      </c>
      <c r="AE34" s="8">
        <v>4</v>
      </c>
      <c r="AF34" s="8">
        <v>5</v>
      </c>
      <c r="AG34" s="8">
        <v>4</v>
      </c>
      <c r="AH34" s="8">
        <v>4</v>
      </c>
      <c r="AI34" s="8">
        <v>4</v>
      </c>
      <c r="AJ34" s="8">
        <v>4</v>
      </c>
      <c r="AK34" s="8">
        <v>5</v>
      </c>
      <c r="AL34" s="8">
        <v>4</v>
      </c>
      <c r="AM34" s="8">
        <v>4</v>
      </c>
      <c r="AN34" s="8">
        <v>5</v>
      </c>
      <c r="AO34" s="8">
        <v>4</v>
      </c>
      <c r="AP34" s="8">
        <v>5</v>
      </c>
      <c r="AQ34" s="8">
        <v>5</v>
      </c>
      <c r="AR34" s="8">
        <v>5</v>
      </c>
      <c r="AS34" s="8">
        <v>4</v>
      </c>
      <c r="AT34" s="19">
        <v>4</v>
      </c>
      <c r="AU34" s="18">
        <v>5</v>
      </c>
      <c r="AV34" s="8">
        <v>5</v>
      </c>
      <c r="AW34" s="8">
        <v>5</v>
      </c>
      <c r="AX34" s="8">
        <v>5</v>
      </c>
      <c r="AY34" s="8">
        <v>5</v>
      </c>
      <c r="AZ34" s="8">
        <v>4</v>
      </c>
      <c r="BA34" s="8">
        <v>5</v>
      </c>
      <c r="BB34" s="8">
        <v>5</v>
      </c>
      <c r="BC34" s="8">
        <v>5</v>
      </c>
      <c r="BD34" s="19">
        <v>5</v>
      </c>
    </row>
    <row r="35" spans="1:56" ht="30" x14ac:dyDescent="0.25">
      <c r="A35" s="4">
        <v>32</v>
      </c>
      <c r="B35" s="3" t="s">
        <v>156</v>
      </c>
      <c r="C35" s="12" t="s">
        <v>77</v>
      </c>
      <c r="D35" s="10" t="s">
        <v>125</v>
      </c>
      <c r="E35" s="3" t="s">
        <v>110</v>
      </c>
      <c r="F35" s="3" t="s">
        <v>157</v>
      </c>
      <c r="G35" s="3" t="s">
        <v>158</v>
      </c>
      <c r="H35" s="3" t="s">
        <v>159</v>
      </c>
      <c r="I35" s="34" t="s">
        <v>151</v>
      </c>
      <c r="J35" s="14">
        <v>32</v>
      </c>
      <c r="K35" s="18">
        <v>4</v>
      </c>
      <c r="L35" s="8">
        <v>4</v>
      </c>
      <c r="M35" s="8">
        <v>5</v>
      </c>
      <c r="N35" s="8">
        <v>4</v>
      </c>
      <c r="O35" s="8">
        <v>2</v>
      </c>
      <c r="P35" s="8">
        <v>4</v>
      </c>
      <c r="Q35" s="8">
        <v>5</v>
      </c>
      <c r="R35" s="19">
        <v>4</v>
      </c>
      <c r="S35" s="18">
        <v>4</v>
      </c>
      <c r="T35" s="8">
        <v>4</v>
      </c>
      <c r="U35" s="8">
        <v>4</v>
      </c>
      <c r="V35" s="8">
        <v>4</v>
      </c>
      <c r="W35" s="8">
        <v>3</v>
      </c>
      <c r="X35" s="8">
        <v>4</v>
      </c>
      <c r="Y35" s="8">
        <v>4</v>
      </c>
      <c r="Z35" s="8">
        <v>4</v>
      </c>
      <c r="AA35" s="8">
        <v>4</v>
      </c>
      <c r="AB35" s="8">
        <v>4</v>
      </c>
      <c r="AC35" s="8">
        <v>4</v>
      </c>
      <c r="AD35" s="8">
        <v>4</v>
      </c>
      <c r="AE35" s="8">
        <v>4</v>
      </c>
      <c r="AF35" s="8">
        <v>3</v>
      </c>
      <c r="AG35" s="8">
        <v>4</v>
      </c>
      <c r="AH35" s="8">
        <v>4</v>
      </c>
      <c r="AI35" s="8">
        <v>4</v>
      </c>
      <c r="AJ35" s="8">
        <v>4</v>
      </c>
      <c r="AK35" s="8">
        <v>4</v>
      </c>
      <c r="AL35" s="8">
        <v>4</v>
      </c>
      <c r="AM35" s="8">
        <v>4</v>
      </c>
      <c r="AN35" s="8">
        <v>4</v>
      </c>
      <c r="AO35" s="8">
        <v>4</v>
      </c>
      <c r="AP35" s="8">
        <v>4</v>
      </c>
      <c r="AQ35" s="8">
        <v>4</v>
      </c>
      <c r="AR35" s="8">
        <v>4</v>
      </c>
      <c r="AS35" s="8">
        <v>4</v>
      </c>
      <c r="AT35" s="19">
        <v>4</v>
      </c>
      <c r="AU35" s="18">
        <v>4</v>
      </c>
      <c r="AV35" s="8">
        <v>4</v>
      </c>
      <c r="AW35" s="8">
        <v>4</v>
      </c>
      <c r="AX35" s="8">
        <v>4</v>
      </c>
      <c r="AY35" s="8">
        <v>4</v>
      </c>
      <c r="AZ35" s="8">
        <v>4</v>
      </c>
      <c r="BA35" s="8">
        <v>4</v>
      </c>
      <c r="BB35" s="8">
        <v>4</v>
      </c>
      <c r="BC35" s="8">
        <v>4</v>
      </c>
      <c r="BD35" s="19">
        <v>4</v>
      </c>
    </row>
    <row r="36" spans="1:56" ht="30" x14ac:dyDescent="0.25">
      <c r="A36" s="4">
        <v>33</v>
      </c>
      <c r="B36" s="3" t="s">
        <v>198</v>
      </c>
      <c r="C36" s="12" t="s">
        <v>63</v>
      </c>
      <c r="D36" s="3" t="s">
        <v>199</v>
      </c>
      <c r="E36" s="3" t="s">
        <v>65</v>
      </c>
      <c r="F36" s="3" t="s">
        <v>200</v>
      </c>
      <c r="G36" s="7" t="s">
        <v>85</v>
      </c>
      <c r="H36" s="3" t="s">
        <v>201</v>
      </c>
      <c r="I36" s="3" t="s">
        <v>202</v>
      </c>
      <c r="J36" s="14">
        <v>33</v>
      </c>
      <c r="K36" s="18">
        <v>4</v>
      </c>
      <c r="L36" s="8">
        <v>5</v>
      </c>
      <c r="M36" s="8">
        <v>4</v>
      </c>
      <c r="N36" s="8">
        <v>4</v>
      </c>
      <c r="O36" s="8">
        <v>4</v>
      </c>
      <c r="P36" s="8">
        <v>4</v>
      </c>
      <c r="Q36" s="8">
        <v>5</v>
      </c>
      <c r="R36" s="19">
        <v>5</v>
      </c>
      <c r="S36" s="18">
        <v>4</v>
      </c>
      <c r="T36" s="8">
        <v>3</v>
      </c>
      <c r="U36" s="8">
        <v>3</v>
      </c>
      <c r="V36" s="8">
        <v>4</v>
      </c>
      <c r="W36" s="8">
        <v>4</v>
      </c>
      <c r="X36" s="8">
        <v>4</v>
      </c>
      <c r="Y36" s="8">
        <v>4</v>
      </c>
      <c r="Z36" s="8">
        <v>4</v>
      </c>
      <c r="AA36" s="8">
        <v>5</v>
      </c>
      <c r="AB36" s="8">
        <v>4</v>
      </c>
      <c r="AC36" s="8">
        <v>4</v>
      </c>
      <c r="AD36" s="8">
        <v>4</v>
      </c>
      <c r="AE36" s="8">
        <v>4</v>
      </c>
      <c r="AF36" s="8">
        <v>4</v>
      </c>
      <c r="AG36" s="8">
        <v>5</v>
      </c>
      <c r="AH36" s="8">
        <v>4</v>
      </c>
      <c r="AI36" s="8">
        <v>4</v>
      </c>
      <c r="AJ36" s="8">
        <v>4</v>
      </c>
      <c r="AK36" s="8">
        <v>3</v>
      </c>
      <c r="AL36" s="8">
        <v>4</v>
      </c>
      <c r="AM36" s="8">
        <v>4</v>
      </c>
      <c r="AN36" s="8">
        <v>4</v>
      </c>
      <c r="AO36" s="8">
        <v>4</v>
      </c>
      <c r="AP36" s="8">
        <v>4</v>
      </c>
      <c r="AQ36" s="8">
        <v>4</v>
      </c>
      <c r="AR36" s="8">
        <v>4</v>
      </c>
      <c r="AS36" s="8">
        <v>4</v>
      </c>
      <c r="AT36" s="19">
        <v>4</v>
      </c>
      <c r="AU36" s="18">
        <v>5</v>
      </c>
      <c r="AV36" s="8">
        <v>4</v>
      </c>
      <c r="AW36" s="8">
        <v>4</v>
      </c>
      <c r="AX36" s="8">
        <v>4</v>
      </c>
      <c r="AY36" s="8">
        <v>4</v>
      </c>
      <c r="AZ36" s="8">
        <v>4</v>
      </c>
      <c r="BA36" s="8">
        <v>4</v>
      </c>
      <c r="BB36" s="8">
        <v>4</v>
      </c>
      <c r="BC36" s="8">
        <v>5</v>
      </c>
      <c r="BD36" s="19">
        <v>5</v>
      </c>
    </row>
    <row r="37" spans="1:56" x14ac:dyDescent="0.25">
      <c r="A37" s="4">
        <v>34</v>
      </c>
      <c r="B37" s="3" t="s">
        <v>206</v>
      </c>
      <c r="C37" s="12" t="s">
        <v>77</v>
      </c>
      <c r="D37" s="3" t="s">
        <v>190</v>
      </c>
      <c r="E37" s="3" t="s">
        <v>65</v>
      </c>
      <c r="F37" s="3" t="s">
        <v>207</v>
      </c>
      <c r="G37" s="3" t="s">
        <v>73</v>
      </c>
      <c r="H37" s="3" t="s">
        <v>199</v>
      </c>
      <c r="I37" s="3" t="s">
        <v>202</v>
      </c>
      <c r="J37" s="14">
        <v>34</v>
      </c>
      <c r="K37" s="18">
        <v>4</v>
      </c>
      <c r="L37" s="8">
        <v>5</v>
      </c>
      <c r="M37" s="8">
        <v>5</v>
      </c>
      <c r="N37" s="8">
        <v>5</v>
      </c>
      <c r="O37" s="8">
        <v>5</v>
      </c>
      <c r="P37" s="8">
        <v>5</v>
      </c>
      <c r="Q37" s="8">
        <v>5</v>
      </c>
      <c r="R37" s="19">
        <v>5</v>
      </c>
      <c r="S37" s="18">
        <v>4</v>
      </c>
      <c r="T37" s="8">
        <v>5</v>
      </c>
      <c r="U37" s="8">
        <v>5</v>
      </c>
      <c r="V37" s="8">
        <v>5</v>
      </c>
      <c r="W37" s="8">
        <v>5</v>
      </c>
      <c r="X37" s="8">
        <v>4</v>
      </c>
      <c r="Y37" s="8">
        <v>5</v>
      </c>
      <c r="Z37" s="8">
        <v>5</v>
      </c>
      <c r="AA37" s="8">
        <v>5</v>
      </c>
      <c r="AB37" s="8">
        <v>5</v>
      </c>
      <c r="AC37" s="8">
        <v>5</v>
      </c>
      <c r="AD37" s="8">
        <v>4</v>
      </c>
      <c r="AE37" s="8">
        <v>5</v>
      </c>
      <c r="AF37" s="8">
        <v>5</v>
      </c>
      <c r="AG37" s="8">
        <v>4</v>
      </c>
      <c r="AH37" s="8">
        <v>5</v>
      </c>
      <c r="AI37" s="8">
        <v>5</v>
      </c>
      <c r="AJ37" s="9">
        <v>4</v>
      </c>
      <c r="AK37" s="8">
        <v>4</v>
      </c>
      <c r="AL37" s="8">
        <v>5</v>
      </c>
      <c r="AM37" s="8">
        <v>5</v>
      </c>
      <c r="AN37" s="8">
        <v>5</v>
      </c>
      <c r="AO37" s="8">
        <v>5</v>
      </c>
      <c r="AP37" s="8">
        <v>5</v>
      </c>
      <c r="AQ37" s="8">
        <v>4</v>
      </c>
      <c r="AR37" s="8">
        <v>4</v>
      </c>
      <c r="AS37" s="8">
        <v>5</v>
      </c>
      <c r="AT37" s="19">
        <v>5</v>
      </c>
      <c r="AU37" s="18">
        <v>5</v>
      </c>
      <c r="AV37" s="8">
        <v>5</v>
      </c>
      <c r="AW37" s="8">
        <v>5</v>
      </c>
      <c r="AX37" s="8">
        <v>5</v>
      </c>
      <c r="AY37" s="8">
        <v>5</v>
      </c>
      <c r="AZ37" s="8">
        <v>5</v>
      </c>
      <c r="BA37" s="8">
        <v>4</v>
      </c>
      <c r="BB37" s="8">
        <v>4</v>
      </c>
      <c r="BC37" s="8">
        <v>5</v>
      </c>
      <c r="BD37" s="19">
        <v>5</v>
      </c>
    </row>
    <row r="38" spans="1:56" ht="30" x14ac:dyDescent="0.25">
      <c r="A38" s="4">
        <v>35</v>
      </c>
      <c r="B38" s="10"/>
      <c r="C38" s="12" t="s">
        <v>63</v>
      </c>
      <c r="D38" s="3" t="s">
        <v>190</v>
      </c>
      <c r="E38" s="3" t="s">
        <v>84</v>
      </c>
      <c r="F38" s="3" t="s">
        <v>79</v>
      </c>
      <c r="G38" s="3" t="s">
        <v>73</v>
      </c>
      <c r="H38" s="3" t="s">
        <v>191</v>
      </c>
      <c r="I38" s="7" t="s">
        <v>186</v>
      </c>
      <c r="J38" s="14">
        <v>35</v>
      </c>
      <c r="K38" s="18">
        <v>5</v>
      </c>
      <c r="L38" s="8">
        <v>4</v>
      </c>
      <c r="M38" s="8">
        <v>4</v>
      </c>
      <c r="N38" s="8">
        <v>4</v>
      </c>
      <c r="O38" s="8">
        <v>5</v>
      </c>
      <c r="P38" s="8">
        <v>5</v>
      </c>
      <c r="Q38" s="8">
        <v>4</v>
      </c>
      <c r="R38" s="19">
        <v>4</v>
      </c>
      <c r="S38" s="18">
        <v>4</v>
      </c>
      <c r="T38" s="8">
        <v>5</v>
      </c>
      <c r="U38" s="8">
        <v>4</v>
      </c>
      <c r="V38" s="8">
        <v>4</v>
      </c>
      <c r="W38" s="8">
        <v>4</v>
      </c>
      <c r="X38" s="8">
        <v>4</v>
      </c>
      <c r="Y38" s="8">
        <v>4</v>
      </c>
      <c r="Z38" s="8">
        <v>4</v>
      </c>
      <c r="AA38" s="8">
        <v>4</v>
      </c>
      <c r="AB38" s="8">
        <v>4</v>
      </c>
      <c r="AC38" s="8">
        <v>4</v>
      </c>
      <c r="AD38" s="8">
        <v>4</v>
      </c>
      <c r="AE38" s="8">
        <v>4</v>
      </c>
      <c r="AF38" s="8">
        <v>4</v>
      </c>
      <c r="AG38" s="8">
        <v>4</v>
      </c>
      <c r="AH38" s="8">
        <v>4</v>
      </c>
      <c r="AI38" s="8">
        <v>4</v>
      </c>
      <c r="AJ38" s="8">
        <v>5</v>
      </c>
      <c r="AK38" s="8">
        <v>4</v>
      </c>
      <c r="AL38" s="8">
        <v>4</v>
      </c>
      <c r="AM38" s="8">
        <v>4</v>
      </c>
      <c r="AN38" s="9">
        <v>3</v>
      </c>
      <c r="AO38" s="8">
        <v>4</v>
      </c>
      <c r="AP38" s="8">
        <v>5</v>
      </c>
      <c r="AQ38" s="8">
        <v>4</v>
      </c>
      <c r="AR38" s="8">
        <v>4</v>
      </c>
      <c r="AS38" s="8">
        <v>4</v>
      </c>
      <c r="AT38" s="19">
        <v>4</v>
      </c>
      <c r="AU38" s="18">
        <v>4</v>
      </c>
      <c r="AV38" s="8">
        <v>4</v>
      </c>
      <c r="AW38" s="8">
        <v>4</v>
      </c>
      <c r="AX38" s="8">
        <v>4</v>
      </c>
      <c r="AY38" s="8">
        <v>4</v>
      </c>
      <c r="AZ38" s="8">
        <v>4</v>
      </c>
      <c r="BA38" s="8">
        <v>4</v>
      </c>
      <c r="BB38" s="8">
        <v>4</v>
      </c>
      <c r="BC38" s="8">
        <v>4</v>
      </c>
      <c r="BD38" s="19">
        <v>4</v>
      </c>
    </row>
    <row r="39" spans="1:56" ht="45.75" thickBot="1" x14ac:dyDescent="0.3">
      <c r="A39" s="4">
        <v>36</v>
      </c>
      <c r="B39" s="3" t="s">
        <v>203</v>
      </c>
      <c r="C39" s="12" t="s">
        <v>77</v>
      </c>
      <c r="D39" s="176" t="s">
        <v>378</v>
      </c>
      <c r="E39" s="3" t="s">
        <v>170</v>
      </c>
      <c r="F39" s="3" t="s">
        <v>204</v>
      </c>
      <c r="G39" s="7" t="s">
        <v>205</v>
      </c>
      <c r="H39" s="3" t="s">
        <v>201</v>
      </c>
      <c r="I39" s="3" t="s">
        <v>202</v>
      </c>
      <c r="J39" s="14">
        <v>36</v>
      </c>
      <c r="K39" s="20">
        <v>5</v>
      </c>
      <c r="L39" s="21">
        <v>5</v>
      </c>
      <c r="M39" s="21">
        <v>5</v>
      </c>
      <c r="N39" s="21">
        <v>5</v>
      </c>
      <c r="O39" s="21">
        <v>1</v>
      </c>
      <c r="P39" s="21">
        <v>2</v>
      </c>
      <c r="Q39" s="21">
        <v>4</v>
      </c>
      <c r="R39" s="22">
        <v>2</v>
      </c>
      <c r="S39" s="20">
        <v>4</v>
      </c>
      <c r="T39" s="21">
        <v>4</v>
      </c>
      <c r="U39" s="21">
        <v>4</v>
      </c>
      <c r="V39" s="21">
        <v>4</v>
      </c>
      <c r="W39" s="21">
        <v>4</v>
      </c>
      <c r="X39" s="21">
        <v>4</v>
      </c>
      <c r="Y39" s="21">
        <v>4</v>
      </c>
      <c r="Z39" s="21">
        <v>4</v>
      </c>
      <c r="AA39" s="21">
        <v>4</v>
      </c>
      <c r="AB39" s="21">
        <v>4</v>
      </c>
      <c r="AC39" s="21">
        <v>4</v>
      </c>
      <c r="AD39" s="21">
        <v>4</v>
      </c>
      <c r="AE39" s="21">
        <v>4</v>
      </c>
      <c r="AF39" s="21">
        <v>4</v>
      </c>
      <c r="AG39" s="21">
        <v>4</v>
      </c>
      <c r="AH39" s="21">
        <v>4</v>
      </c>
      <c r="AI39" s="21">
        <v>4</v>
      </c>
      <c r="AJ39" s="21">
        <v>4</v>
      </c>
      <c r="AK39" s="21">
        <v>4</v>
      </c>
      <c r="AL39" s="21">
        <v>4</v>
      </c>
      <c r="AM39" s="21">
        <v>4</v>
      </c>
      <c r="AN39" s="21">
        <v>4</v>
      </c>
      <c r="AO39" s="21">
        <v>4</v>
      </c>
      <c r="AP39" s="21">
        <v>5</v>
      </c>
      <c r="AQ39" s="21">
        <v>5</v>
      </c>
      <c r="AR39" s="21">
        <v>5</v>
      </c>
      <c r="AS39" s="21">
        <v>4</v>
      </c>
      <c r="AT39" s="22">
        <v>4</v>
      </c>
      <c r="AU39" s="20">
        <v>4</v>
      </c>
      <c r="AV39" s="21">
        <v>4</v>
      </c>
      <c r="AW39" s="21">
        <v>4</v>
      </c>
      <c r="AX39" s="21">
        <v>4</v>
      </c>
      <c r="AY39" s="21">
        <v>4</v>
      </c>
      <c r="AZ39" s="21">
        <v>4</v>
      </c>
      <c r="BA39" s="21">
        <v>4</v>
      </c>
      <c r="BB39" s="21">
        <v>4</v>
      </c>
      <c r="BC39" s="21">
        <v>4</v>
      </c>
      <c r="BD39" s="22">
        <v>5</v>
      </c>
    </row>
    <row r="40" spans="1:56" ht="30" customHeight="1" x14ac:dyDescent="0.25">
      <c r="A40" s="4">
        <v>37</v>
      </c>
      <c r="B40" s="3" t="s">
        <v>208</v>
      </c>
      <c r="C40" s="12" t="s">
        <v>63</v>
      </c>
      <c r="D40" s="3" t="s">
        <v>98</v>
      </c>
      <c r="E40" s="3" t="s">
        <v>209</v>
      </c>
      <c r="F40" s="3" t="s">
        <v>79</v>
      </c>
      <c r="G40" s="3" t="s">
        <v>210</v>
      </c>
      <c r="H40" s="3" t="s">
        <v>127</v>
      </c>
      <c r="I40" s="34" t="s">
        <v>211</v>
      </c>
      <c r="J40" s="14">
        <v>37</v>
      </c>
      <c r="K40" s="18">
        <v>5</v>
      </c>
      <c r="L40" s="8">
        <v>5</v>
      </c>
      <c r="M40" s="8">
        <v>5</v>
      </c>
      <c r="N40" s="8">
        <v>5</v>
      </c>
      <c r="O40" s="8">
        <v>5</v>
      </c>
      <c r="P40" s="8">
        <v>5</v>
      </c>
      <c r="Q40" s="8">
        <v>5</v>
      </c>
      <c r="R40" s="19">
        <v>5</v>
      </c>
      <c r="S40" s="18">
        <v>5</v>
      </c>
      <c r="T40" s="8">
        <v>5</v>
      </c>
      <c r="U40" s="8">
        <v>5</v>
      </c>
      <c r="V40" s="8">
        <v>5</v>
      </c>
      <c r="W40" s="8">
        <v>5</v>
      </c>
      <c r="X40" s="8">
        <v>5</v>
      </c>
      <c r="Y40" s="8">
        <v>5</v>
      </c>
      <c r="Z40" s="8">
        <v>5</v>
      </c>
      <c r="AA40" s="8">
        <v>5</v>
      </c>
      <c r="AB40" s="8">
        <v>5</v>
      </c>
      <c r="AC40" s="8">
        <v>5</v>
      </c>
      <c r="AD40" s="8">
        <v>5</v>
      </c>
      <c r="AE40" s="8">
        <v>5</v>
      </c>
      <c r="AF40" s="8">
        <v>5</v>
      </c>
      <c r="AG40" s="8">
        <v>5</v>
      </c>
      <c r="AH40" s="8">
        <v>5</v>
      </c>
      <c r="AI40" s="8">
        <v>5</v>
      </c>
      <c r="AJ40" s="8">
        <v>5</v>
      </c>
      <c r="AK40" s="8">
        <v>5</v>
      </c>
      <c r="AL40" s="8">
        <v>5</v>
      </c>
      <c r="AM40" s="9">
        <v>4</v>
      </c>
      <c r="AN40" s="9">
        <v>3</v>
      </c>
      <c r="AO40" s="8">
        <v>5</v>
      </c>
      <c r="AP40" s="8">
        <v>5</v>
      </c>
      <c r="AQ40" s="9">
        <v>4</v>
      </c>
      <c r="AR40" s="9">
        <v>4</v>
      </c>
      <c r="AS40" s="8">
        <v>5</v>
      </c>
      <c r="AT40" s="19">
        <v>5</v>
      </c>
      <c r="AU40" s="18">
        <v>5</v>
      </c>
      <c r="AV40" s="8">
        <v>5</v>
      </c>
      <c r="AW40" s="9">
        <v>4</v>
      </c>
      <c r="AX40" s="9">
        <v>4</v>
      </c>
      <c r="AY40" s="8">
        <v>5</v>
      </c>
      <c r="AZ40" s="8">
        <v>5</v>
      </c>
      <c r="BA40" s="8">
        <v>5</v>
      </c>
      <c r="BB40" s="8">
        <v>5</v>
      </c>
      <c r="BC40" s="8">
        <v>5</v>
      </c>
      <c r="BD40" s="19">
        <v>5</v>
      </c>
    </row>
    <row r="41" spans="1:56" ht="30" x14ac:dyDescent="0.25">
      <c r="A41" s="4">
        <v>38</v>
      </c>
      <c r="B41" s="3" t="s">
        <v>212</v>
      </c>
      <c r="C41" s="12" t="s">
        <v>77</v>
      </c>
      <c r="D41" s="3" t="s">
        <v>90</v>
      </c>
      <c r="E41" s="3" t="s">
        <v>65</v>
      </c>
      <c r="F41" s="3" t="s">
        <v>108</v>
      </c>
      <c r="G41" s="7" t="s">
        <v>92</v>
      </c>
      <c r="H41" s="3" t="s">
        <v>86</v>
      </c>
      <c r="I41" s="35" t="s">
        <v>211</v>
      </c>
      <c r="J41" s="14">
        <v>38</v>
      </c>
      <c r="K41" s="18">
        <v>4</v>
      </c>
      <c r="L41" s="8">
        <v>4</v>
      </c>
      <c r="M41" s="8">
        <v>4</v>
      </c>
      <c r="N41" s="8">
        <v>3</v>
      </c>
      <c r="O41" s="8">
        <v>3</v>
      </c>
      <c r="P41" s="8">
        <v>4</v>
      </c>
      <c r="Q41" s="8">
        <v>4</v>
      </c>
      <c r="R41" s="19">
        <v>4</v>
      </c>
      <c r="S41" s="18">
        <v>4</v>
      </c>
      <c r="T41" s="8">
        <v>4</v>
      </c>
      <c r="U41" s="8">
        <v>4</v>
      </c>
      <c r="V41" s="8">
        <v>4</v>
      </c>
      <c r="W41" s="8">
        <v>4</v>
      </c>
      <c r="X41" s="8">
        <v>4</v>
      </c>
      <c r="Y41" s="8">
        <v>4</v>
      </c>
      <c r="Z41" s="8">
        <v>4</v>
      </c>
      <c r="AA41" s="8">
        <v>4</v>
      </c>
      <c r="AB41" s="8">
        <v>4</v>
      </c>
      <c r="AC41" s="8">
        <v>5</v>
      </c>
      <c r="AD41" s="8">
        <v>4</v>
      </c>
      <c r="AE41" s="8">
        <v>3</v>
      </c>
      <c r="AF41" s="8">
        <v>4</v>
      </c>
      <c r="AG41" s="8">
        <v>4</v>
      </c>
      <c r="AH41" s="8">
        <v>4</v>
      </c>
      <c r="AI41" s="8">
        <v>4</v>
      </c>
      <c r="AJ41" s="8">
        <v>5</v>
      </c>
      <c r="AK41" s="8">
        <v>4</v>
      </c>
      <c r="AL41" s="8">
        <v>4</v>
      </c>
      <c r="AM41" s="8">
        <v>4</v>
      </c>
      <c r="AN41" s="8">
        <v>3</v>
      </c>
      <c r="AO41" s="8">
        <v>4</v>
      </c>
      <c r="AP41" s="8">
        <v>4</v>
      </c>
      <c r="AQ41" s="8">
        <v>4</v>
      </c>
      <c r="AR41" s="8">
        <v>4</v>
      </c>
      <c r="AS41" s="8">
        <v>3</v>
      </c>
      <c r="AT41" s="19">
        <v>4</v>
      </c>
      <c r="AU41" s="18">
        <v>4</v>
      </c>
      <c r="AV41" s="8">
        <v>4</v>
      </c>
      <c r="AW41" s="8">
        <v>4</v>
      </c>
      <c r="AX41" s="8">
        <v>4</v>
      </c>
      <c r="AY41" s="8">
        <v>4</v>
      </c>
      <c r="AZ41" s="8">
        <v>4</v>
      </c>
      <c r="BA41" s="8">
        <v>4</v>
      </c>
      <c r="BB41" s="8">
        <v>3</v>
      </c>
      <c r="BC41" s="8">
        <v>3</v>
      </c>
      <c r="BD41" s="19">
        <v>4</v>
      </c>
    </row>
    <row r="42" spans="1:56" ht="30" x14ac:dyDescent="0.25">
      <c r="A42" s="4">
        <v>39</v>
      </c>
      <c r="B42" s="3" t="s">
        <v>232</v>
      </c>
      <c r="C42" s="12" t="s">
        <v>77</v>
      </c>
      <c r="D42" s="3" t="s">
        <v>90</v>
      </c>
      <c r="E42" s="3" t="s">
        <v>65</v>
      </c>
      <c r="F42" s="3" t="s">
        <v>91</v>
      </c>
      <c r="G42" s="7" t="s">
        <v>85</v>
      </c>
      <c r="H42" s="3" t="s">
        <v>93</v>
      </c>
      <c r="I42" s="29" t="s">
        <v>225</v>
      </c>
      <c r="J42" s="14">
        <v>39</v>
      </c>
      <c r="K42" s="18">
        <v>5</v>
      </c>
      <c r="L42" s="8">
        <v>4</v>
      </c>
      <c r="M42" s="8">
        <v>5</v>
      </c>
      <c r="N42" s="8">
        <v>5</v>
      </c>
      <c r="O42" s="8">
        <v>4</v>
      </c>
      <c r="P42" s="8">
        <v>5</v>
      </c>
      <c r="Q42" s="8">
        <v>5</v>
      </c>
      <c r="R42" s="19">
        <v>4</v>
      </c>
      <c r="S42" s="18">
        <v>5</v>
      </c>
      <c r="T42" s="8">
        <v>4</v>
      </c>
      <c r="U42" s="8">
        <v>4</v>
      </c>
      <c r="V42" s="8">
        <v>4</v>
      </c>
      <c r="W42" s="8">
        <v>4</v>
      </c>
      <c r="X42" s="8">
        <v>4</v>
      </c>
      <c r="Y42" s="8">
        <v>4</v>
      </c>
      <c r="Z42" s="8">
        <v>5</v>
      </c>
      <c r="AA42" s="8">
        <v>4</v>
      </c>
      <c r="AB42" s="8">
        <v>4</v>
      </c>
      <c r="AC42" s="8">
        <v>5</v>
      </c>
      <c r="AD42" s="8">
        <v>4</v>
      </c>
      <c r="AE42" s="8">
        <v>4</v>
      </c>
      <c r="AF42" s="8">
        <v>4</v>
      </c>
      <c r="AG42" s="8">
        <v>4</v>
      </c>
      <c r="AH42" s="8">
        <v>4</v>
      </c>
      <c r="AI42" s="8">
        <v>4</v>
      </c>
      <c r="AJ42" s="8">
        <v>5</v>
      </c>
      <c r="AK42" s="8">
        <v>3</v>
      </c>
      <c r="AL42" s="8">
        <v>3</v>
      </c>
      <c r="AM42" s="8">
        <v>3</v>
      </c>
      <c r="AN42" s="9">
        <v>3</v>
      </c>
      <c r="AO42" s="8">
        <v>5</v>
      </c>
      <c r="AP42" s="8">
        <v>5</v>
      </c>
      <c r="AQ42" s="8">
        <v>3</v>
      </c>
      <c r="AR42" s="8">
        <v>3</v>
      </c>
      <c r="AS42" s="8">
        <v>5</v>
      </c>
      <c r="AT42" s="19">
        <v>5</v>
      </c>
      <c r="AU42" s="18">
        <v>5</v>
      </c>
      <c r="AV42" s="8">
        <v>5</v>
      </c>
      <c r="AW42" s="8">
        <v>4</v>
      </c>
      <c r="AX42" s="8">
        <v>4</v>
      </c>
      <c r="AY42" s="8">
        <v>5</v>
      </c>
      <c r="AZ42" s="8">
        <v>5</v>
      </c>
      <c r="BA42" s="8">
        <v>4</v>
      </c>
      <c r="BB42" s="8">
        <v>5</v>
      </c>
      <c r="BC42" s="8">
        <v>5</v>
      </c>
      <c r="BD42" s="19">
        <v>5</v>
      </c>
    </row>
    <row r="43" spans="1:56" ht="30" x14ac:dyDescent="0.25">
      <c r="A43" s="4">
        <v>40</v>
      </c>
      <c r="B43" s="3" t="s">
        <v>160</v>
      </c>
      <c r="C43" s="12" t="s">
        <v>77</v>
      </c>
      <c r="D43" s="3" t="s">
        <v>161</v>
      </c>
      <c r="E43" s="3" t="s">
        <v>84</v>
      </c>
      <c r="F43" s="3" t="s">
        <v>162</v>
      </c>
      <c r="G43" s="7" t="s">
        <v>85</v>
      </c>
      <c r="H43" s="3" t="s">
        <v>81</v>
      </c>
      <c r="I43" s="26" t="s">
        <v>165</v>
      </c>
      <c r="J43" s="14">
        <v>40</v>
      </c>
      <c r="K43" s="18">
        <v>4</v>
      </c>
      <c r="L43" s="8">
        <v>4</v>
      </c>
      <c r="M43" s="8">
        <v>4</v>
      </c>
      <c r="N43" s="8">
        <v>5</v>
      </c>
      <c r="O43" s="8">
        <v>5</v>
      </c>
      <c r="P43" s="8">
        <v>5</v>
      </c>
      <c r="Q43" s="8">
        <v>5</v>
      </c>
      <c r="R43" s="19">
        <v>5</v>
      </c>
      <c r="S43" s="18">
        <v>5</v>
      </c>
      <c r="T43" s="8">
        <v>5</v>
      </c>
      <c r="U43" s="8">
        <v>5</v>
      </c>
      <c r="V43" s="8">
        <v>5</v>
      </c>
      <c r="W43" s="8">
        <v>5</v>
      </c>
      <c r="X43" s="8">
        <v>5</v>
      </c>
      <c r="Y43" s="8">
        <v>5</v>
      </c>
      <c r="Z43" s="8">
        <v>5</v>
      </c>
      <c r="AA43" s="8">
        <v>5</v>
      </c>
      <c r="AB43" s="8">
        <v>5</v>
      </c>
      <c r="AC43" s="8">
        <v>5</v>
      </c>
      <c r="AD43" s="8">
        <v>5</v>
      </c>
      <c r="AE43" s="8">
        <v>5</v>
      </c>
      <c r="AF43" s="8">
        <v>5</v>
      </c>
      <c r="AG43" s="8">
        <v>5</v>
      </c>
      <c r="AH43" s="8">
        <v>5</v>
      </c>
      <c r="AI43" s="8">
        <v>5</v>
      </c>
      <c r="AJ43" s="8">
        <v>5</v>
      </c>
      <c r="AK43" s="8">
        <v>5</v>
      </c>
      <c r="AL43" s="8">
        <v>5</v>
      </c>
      <c r="AM43" s="8">
        <v>5</v>
      </c>
      <c r="AN43" s="8">
        <v>5</v>
      </c>
      <c r="AO43" s="8">
        <v>5</v>
      </c>
      <c r="AP43" s="8">
        <v>5</v>
      </c>
      <c r="AQ43" s="8">
        <v>4</v>
      </c>
      <c r="AR43" s="8">
        <v>4</v>
      </c>
      <c r="AS43" s="8">
        <v>4</v>
      </c>
      <c r="AT43" s="19">
        <v>4</v>
      </c>
      <c r="AU43" s="18">
        <v>4</v>
      </c>
      <c r="AV43" s="8">
        <v>4</v>
      </c>
      <c r="AW43" s="8">
        <v>4</v>
      </c>
      <c r="AX43" s="8">
        <v>4</v>
      </c>
      <c r="AY43" s="8">
        <v>4</v>
      </c>
      <c r="AZ43" s="8">
        <v>4</v>
      </c>
      <c r="BA43" s="8">
        <v>4</v>
      </c>
      <c r="BB43" s="8">
        <v>4</v>
      </c>
      <c r="BC43" s="8">
        <v>4</v>
      </c>
      <c r="BD43" s="19">
        <v>4</v>
      </c>
    </row>
    <row r="44" spans="1:56" x14ac:dyDescent="0.25">
      <c r="A44" s="4">
        <v>41</v>
      </c>
      <c r="B44" s="3" t="s">
        <v>163</v>
      </c>
      <c r="C44" s="12" t="s">
        <v>77</v>
      </c>
      <c r="D44" s="3" t="s">
        <v>164</v>
      </c>
      <c r="E44" s="3" t="s">
        <v>84</v>
      </c>
      <c r="F44" s="3" t="s">
        <v>123</v>
      </c>
      <c r="G44" s="3" t="s">
        <v>73</v>
      </c>
      <c r="H44" s="3" t="s">
        <v>127</v>
      </c>
      <c r="I44" s="26" t="s">
        <v>165</v>
      </c>
      <c r="J44" s="14">
        <v>41</v>
      </c>
      <c r="K44" s="18">
        <v>4</v>
      </c>
      <c r="L44" s="8">
        <v>4</v>
      </c>
      <c r="M44" s="8">
        <v>4</v>
      </c>
      <c r="N44" s="8">
        <v>5</v>
      </c>
      <c r="O44" s="8">
        <v>4</v>
      </c>
      <c r="P44" s="8">
        <v>4</v>
      </c>
      <c r="Q44" s="8">
        <v>4</v>
      </c>
      <c r="R44" s="19">
        <v>4</v>
      </c>
      <c r="S44" s="18">
        <v>5</v>
      </c>
      <c r="T44" s="8">
        <v>5</v>
      </c>
      <c r="U44" s="8">
        <v>5</v>
      </c>
      <c r="V44" s="8">
        <v>5</v>
      </c>
      <c r="W44" s="8">
        <v>5</v>
      </c>
      <c r="X44" s="8">
        <v>5</v>
      </c>
      <c r="Y44" s="8">
        <v>5</v>
      </c>
      <c r="Z44" s="8">
        <v>5</v>
      </c>
      <c r="AA44" s="8">
        <v>5</v>
      </c>
      <c r="AB44" s="8">
        <v>5</v>
      </c>
      <c r="AC44" s="8">
        <v>5</v>
      </c>
      <c r="AD44" s="8">
        <v>5</v>
      </c>
      <c r="AE44" s="8">
        <v>5</v>
      </c>
      <c r="AF44" s="8">
        <v>5</v>
      </c>
      <c r="AG44" s="8">
        <v>5</v>
      </c>
      <c r="AH44" s="8">
        <v>5</v>
      </c>
      <c r="AI44" s="8">
        <v>5</v>
      </c>
      <c r="AJ44" s="8">
        <v>5</v>
      </c>
      <c r="AK44" s="8">
        <v>5</v>
      </c>
      <c r="AL44" s="8">
        <v>5</v>
      </c>
      <c r="AM44" s="8">
        <v>5</v>
      </c>
      <c r="AN44" s="8">
        <v>5</v>
      </c>
      <c r="AO44" s="8">
        <v>5</v>
      </c>
      <c r="AP44" s="8">
        <v>5</v>
      </c>
      <c r="AQ44" s="8">
        <v>4</v>
      </c>
      <c r="AR44" s="8">
        <v>4</v>
      </c>
      <c r="AS44" s="8">
        <v>4</v>
      </c>
      <c r="AT44" s="19">
        <v>4</v>
      </c>
      <c r="AU44" s="18">
        <v>4</v>
      </c>
      <c r="AV44" s="8">
        <v>4</v>
      </c>
      <c r="AW44" s="8">
        <v>4</v>
      </c>
      <c r="AX44" s="8">
        <v>4</v>
      </c>
      <c r="AY44" s="8">
        <v>4</v>
      </c>
      <c r="AZ44" s="8">
        <v>4</v>
      </c>
      <c r="BA44" s="8">
        <v>4</v>
      </c>
      <c r="BB44" s="8">
        <v>4</v>
      </c>
      <c r="BC44" s="8">
        <v>4</v>
      </c>
      <c r="BD44" s="19">
        <v>4</v>
      </c>
    </row>
    <row r="45" spans="1:56" x14ac:dyDescent="0.25">
      <c r="A45" s="4">
        <v>42</v>
      </c>
      <c r="B45" s="3" t="s">
        <v>213</v>
      </c>
      <c r="C45" s="12" t="s">
        <v>63</v>
      </c>
      <c r="D45" s="3" t="s">
        <v>121</v>
      </c>
      <c r="E45" s="3" t="s">
        <v>65</v>
      </c>
      <c r="F45" s="3" t="s">
        <v>114</v>
      </c>
      <c r="G45" s="3" t="s">
        <v>73</v>
      </c>
      <c r="H45" s="3" t="s">
        <v>86</v>
      </c>
      <c r="I45" s="3" t="s">
        <v>214</v>
      </c>
      <c r="J45" s="14">
        <v>42</v>
      </c>
      <c r="K45" s="18">
        <v>5</v>
      </c>
      <c r="L45" s="8">
        <v>5</v>
      </c>
      <c r="M45" s="8">
        <v>5</v>
      </c>
      <c r="N45" s="8">
        <v>5</v>
      </c>
      <c r="O45" s="8">
        <v>5</v>
      </c>
      <c r="P45" s="8">
        <v>5</v>
      </c>
      <c r="Q45" s="8">
        <v>5</v>
      </c>
      <c r="R45" s="19">
        <v>5</v>
      </c>
      <c r="S45" s="18">
        <v>5</v>
      </c>
      <c r="T45" s="8">
        <v>5</v>
      </c>
      <c r="U45" s="8">
        <v>5</v>
      </c>
      <c r="V45" s="8">
        <v>5</v>
      </c>
      <c r="W45" s="8">
        <v>5</v>
      </c>
      <c r="X45" s="8">
        <v>5</v>
      </c>
      <c r="Y45" s="8">
        <v>5</v>
      </c>
      <c r="Z45" s="8">
        <v>5</v>
      </c>
      <c r="AA45" s="8">
        <v>5</v>
      </c>
      <c r="AB45" s="8">
        <v>5</v>
      </c>
      <c r="AC45" s="8">
        <v>5</v>
      </c>
      <c r="AD45" s="8">
        <v>5</v>
      </c>
      <c r="AE45" s="8">
        <v>5</v>
      </c>
      <c r="AF45" s="8">
        <v>5</v>
      </c>
      <c r="AG45" s="8">
        <v>5</v>
      </c>
      <c r="AH45" s="8">
        <v>5</v>
      </c>
      <c r="AI45" s="8">
        <v>5</v>
      </c>
      <c r="AJ45" s="8">
        <v>5</v>
      </c>
      <c r="AK45" s="8">
        <v>5</v>
      </c>
      <c r="AL45" s="8">
        <v>5</v>
      </c>
      <c r="AM45" s="8">
        <v>5</v>
      </c>
      <c r="AN45" s="8">
        <v>5</v>
      </c>
      <c r="AO45" s="8">
        <v>5</v>
      </c>
      <c r="AP45" s="8">
        <v>5</v>
      </c>
      <c r="AQ45" s="8">
        <v>5</v>
      </c>
      <c r="AR45" s="8">
        <v>5</v>
      </c>
      <c r="AS45" s="8">
        <v>5</v>
      </c>
      <c r="AT45" s="19">
        <v>5</v>
      </c>
      <c r="AU45" s="18">
        <v>5</v>
      </c>
      <c r="AV45" s="8">
        <v>5</v>
      </c>
      <c r="AW45" s="8">
        <v>5</v>
      </c>
      <c r="AX45" s="8">
        <v>5</v>
      </c>
      <c r="AY45" s="8">
        <v>5</v>
      </c>
      <c r="AZ45" s="8">
        <v>5</v>
      </c>
      <c r="BA45" s="8">
        <v>5</v>
      </c>
      <c r="BB45" s="8">
        <v>5</v>
      </c>
      <c r="BC45" s="8">
        <v>5</v>
      </c>
      <c r="BD45" s="19">
        <v>5</v>
      </c>
    </row>
    <row r="46" spans="1:56" ht="45" x14ac:dyDescent="0.25">
      <c r="A46" s="4">
        <v>43</v>
      </c>
      <c r="B46" s="3" t="s">
        <v>194</v>
      </c>
      <c r="C46" s="12" t="s">
        <v>77</v>
      </c>
      <c r="D46" s="3" t="s">
        <v>145</v>
      </c>
      <c r="E46" s="3" t="s">
        <v>65</v>
      </c>
      <c r="F46" s="3" t="s">
        <v>195</v>
      </c>
      <c r="G46" s="30" t="s">
        <v>196</v>
      </c>
      <c r="H46" s="10"/>
      <c r="I46" s="33" t="s">
        <v>197</v>
      </c>
      <c r="J46" s="14">
        <v>43</v>
      </c>
      <c r="K46" s="18">
        <v>5</v>
      </c>
      <c r="L46" s="8">
        <v>4</v>
      </c>
      <c r="M46" s="8">
        <v>4</v>
      </c>
      <c r="N46" s="8">
        <v>5</v>
      </c>
      <c r="O46" s="8">
        <v>5</v>
      </c>
      <c r="P46" s="8">
        <v>5</v>
      </c>
      <c r="Q46" s="8">
        <v>5</v>
      </c>
      <c r="R46" s="19">
        <v>5</v>
      </c>
      <c r="S46" s="18">
        <v>4</v>
      </c>
      <c r="T46" s="8">
        <v>4</v>
      </c>
      <c r="U46" s="8">
        <v>4</v>
      </c>
      <c r="V46" s="8">
        <v>4</v>
      </c>
      <c r="W46" s="8">
        <v>3</v>
      </c>
      <c r="X46" s="8">
        <v>3</v>
      </c>
      <c r="Y46" s="8">
        <v>3</v>
      </c>
      <c r="Z46" s="8">
        <v>3</v>
      </c>
      <c r="AA46" s="8">
        <v>3</v>
      </c>
      <c r="AB46" s="8">
        <v>3</v>
      </c>
      <c r="AC46" s="8">
        <v>4</v>
      </c>
      <c r="AD46" s="8">
        <v>3</v>
      </c>
      <c r="AE46" s="8">
        <v>3</v>
      </c>
      <c r="AF46" s="8">
        <v>3</v>
      </c>
      <c r="AG46" s="8">
        <v>3</v>
      </c>
      <c r="AH46" s="8">
        <v>3</v>
      </c>
      <c r="AI46" s="8">
        <v>3</v>
      </c>
      <c r="AJ46" s="8">
        <v>3</v>
      </c>
      <c r="AK46" s="8">
        <v>3</v>
      </c>
      <c r="AL46" s="8">
        <v>3</v>
      </c>
      <c r="AM46" s="8">
        <v>3</v>
      </c>
      <c r="AN46" s="8">
        <v>3</v>
      </c>
      <c r="AO46" s="8">
        <v>3</v>
      </c>
      <c r="AP46" s="8">
        <v>3</v>
      </c>
      <c r="AQ46" s="8">
        <v>3</v>
      </c>
      <c r="AR46" s="8">
        <v>3</v>
      </c>
      <c r="AS46" s="8">
        <v>3</v>
      </c>
      <c r="AT46" s="19">
        <v>3</v>
      </c>
      <c r="AU46" s="18">
        <v>4</v>
      </c>
      <c r="AV46" s="8">
        <v>3</v>
      </c>
      <c r="AW46" s="8">
        <v>4</v>
      </c>
      <c r="AX46" s="8">
        <v>3</v>
      </c>
      <c r="AY46" s="8">
        <v>4</v>
      </c>
      <c r="AZ46" s="8">
        <v>4</v>
      </c>
      <c r="BA46" s="8">
        <v>4</v>
      </c>
      <c r="BB46" s="8">
        <v>4</v>
      </c>
      <c r="BC46" s="8">
        <v>4</v>
      </c>
      <c r="BD46" s="19">
        <v>4</v>
      </c>
    </row>
    <row r="47" spans="1:56" ht="45.75" customHeight="1" x14ac:dyDescent="0.25">
      <c r="A47" s="4">
        <v>44</v>
      </c>
      <c r="B47" s="3" t="s">
        <v>215</v>
      </c>
      <c r="C47" s="12" t="s">
        <v>63</v>
      </c>
      <c r="D47" s="3" t="s">
        <v>216</v>
      </c>
      <c r="E47" s="3" t="s">
        <v>65</v>
      </c>
      <c r="F47" s="3" t="s">
        <v>91</v>
      </c>
      <c r="G47" s="7" t="s">
        <v>85</v>
      </c>
      <c r="H47" s="3" t="s">
        <v>81</v>
      </c>
      <c r="I47" s="3" t="s">
        <v>214</v>
      </c>
      <c r="J47" s="14">
        <v>44</v>
      </c>
      <c r="K47" s="18">
        <v>5</v>
      </c>
      <c r="L47" s="8">
        <v>5</v>
      </c>
      <c r="M47" s="8">
        <v>5</v>
      </c>
      <c r="N47" s="8">
        <v>5</v>
      </c>
      <c r="O47" s="8">
        <v>5</v>
      </c>
      <c r="P47" s="8">
        <v>5</v>
      </c>
      <c r="Q47" s="8">
        <v>5</v>
      </c>
      <c r="R47" s="19">
        <v>5</v>
      </c>
      <c r="S47" s="18">
        <v>5</v>
      </c>
      <c r="T47" s="8">
        <v>5</v>
      </c>
      <c r="U47" s="8">
        <v>5</v>
      </c>
      <c r="V47" s="8">
        <v>5</v>
      </c>
      <c r="W47" s="8">
        <v>5</v>
      </c>
      <c r="X47" s="8">
        <v>5</v>
      </c>
      <c r="Y47" s="8">
        <v>5</v>
      </c>
      <c r="Z47" s="8">
        <v>5</v>
      </c>
      <c r="AA47" s="8">
        <v>5</v>
      </c>
      <c r="AB47" s="8">
        <v>5</v>
      </c>
      <c r="AC47" s="8">
        <v>5</v>
      </c>
      <c r="AD47" s="8">
        <v>5</v>
      </c>
      <c r="AE47" s="8">
        <v>5</v>
      </c>
      <c r="AF47" s="8">
        <v>5</v>
      </c>
      <c r="AG47" s="8">
        <v>5</v>
      </c>
      <c r="AH47" s="8">
        <v>5</v>
      </c>
      <c r="AI47" s="8">
        <v>5</v>
      </c>
      <c r="AJ47" s="8">
        <v>5</v>
      </c>
      <c r="AK47" s="8">
        <v>5</v>
      </c>
      <c r="AL47" s="8">
        <v>5</v>
      </c>
      <c r="AM47" s="8">
        <v>5</v>
      </c>
      <c r="AN47" s="8">
        <v>5</v>
      </c>
      <c r="AO47" s="8">
        <v>5</v>
      </c>
      <c r="AP47" s="8">
        <v>5</v>
      </c>
      <c r="AQ47" s="8">
        <v>5</v>
      </c>
      <c r="AR47" s="8">
        <v>5</v>
      </c>
      <c r="AS47" s="8">
        <v>5</v>
      </c>
      <c r="AT47" s="19">
        <v>5</v>
      </c>
      <c r="AU47" s="18">
        <v>5</v>
      </c>
      <c r="AV47" s="8">
        <v>5</v>
      </c>
      <c r="AW47" s="8">
        <v>4</v>
      </c>
      <c r="AX47" s="8">
        <v>5</v>
      </c>
      <c r="AY47" s="8">
        <v>5</v>
      </c>
      <c r="AZ47" s="8">
        <v>4</v>
      </c>
      <c r="BA47" s="8">
        <v>4</v>
      </c>
      <c r="BB47" s="8">
        <v>5</v>
      </c>
      <c r="BC47" s="8">
        <v>5</v>
      </c>
      <c r="BD47" s="19">
        <v>5</v>
      </c>
    </row>
    <row r="48" spans="1:56" x14ac:dyDescent="0.25">
      <c r="A48" s="4">
        <v>48</v>
      </c>
      <c r="B48" s="31" t="s">
        <v>331</v>
      </c>
      <c r="C48" s="32" t="s">
        <v>63</v>
      </c>
      <c r="D48" s="31" t="s">
        <v>134</v>
      </c>
      <c r="E48" s="31" t="s">
        <v>65</v>
      </c>
      <c r="F48" s="31" t="s">
        <v>332</v>
      </c>
      <c r="G48" s="31" t="s">
        <v>73</v>
      </c>
      <c r="H48" s="31" t="s">
        <v>216</v>
      </c>
      <c r="I48" s="26" t="s">
        <v>166</v>
      </c>
      <c r="J48" s="14">
        <v>48</v>
      </c>
      <c r="K48" s="18">
        <v>4</v>
      </c>
      <c r="L48" s="8">
        <v>4</v>
      </c>
      <c r="M48" s="8">
        <v>4</v>
      </c>
      <c r="N48" s="8">
        <v>4</v>
      </c>
      <c r="O48" s="8">
        <v>5</v>
      </c>
      <c r="P48" s="8">
        <v>4</v>
      </c>
      <c r="Q48" s="8">
        <v>4</v>
      </c>
      <c r="R48" s="19">
        <v>4</v>
      </c>
      <c r="S48" s="18">
        <v>4</v>
      </c>
      <c r="T48" s="8">
        <v>4</v>
      </c>
      <c r="U48" s="8">
        <v>4</v>
      </c>
      <c r="V48" s="9">
        <v>3</v>
      </c>
      <c r="W48" s="8">
        <v>4</v>
      </c>
      <c r="X48" s="8">
        <v>4</v>
      </c>
      <c r="Y48" s="8">
        <v>4</v>
      </c>
      <c r="Z48" s="8">
        <v>4</v>
      </c>
      <c r="AA48" s="9">
        <v>3</v>
      </c>
      <c r="AB48" s="9">
        <v>3</v>
      </c>
      <c r="AC48" s="8">
        <v>4</v>
      </c>
      <c r="AD48" s="8">
        <v>4</v>
      </c>
      <c r="AE48" s="8">
        <v>4</v>
      </c>
      <c r="AF48" s="9">
        <v>3</v>
      </c>
      <c r="AG48" s="9">
        <v>3</v>
      </c>
      <c r="AH48" s="9">
        <v>3</v>
      </c>
      <c r="AI48" s="8">
        <v>4</v>
      </c>
      <c r="AJ48" s="8">
        <v>4</v>
      </c>
      <c r="AK48" s="9">
        <v>3</v>
      </c>
      <c r="AL48" s="9">
        <v>3</v>
      </c>
      <c r="AM48" s="8">
        <v>4</v>
      </c>
      <c r="AN48" s="8">
        <v>4</v>
      </c>
      <c r="AO48" s="9">
        <v>3</v>
      </c>
      <c r="AP48" s="9">
        <v>3</v>
      </c>
      <c r="AQ48" s="9">
        <v>3</v>
      </c>
      <c r="AR48" s="9">
        <v>3</v>
      </c>
      <c r="AS48" s="8">
        <v>4</v>
      </c>
      <c r="AT48" s="19">
        <v>4</v>
      </c>
      <c r="AU48" s="18">
        <v>4</v>
      </c>
      <c r="AV48" s="9">
        <v>3</v>
      </c>
      <c r="AW48" s="8">
        <v>4</v>
      </c>
      <c r="AX48" s="8">
        <v>4</v>
      </c>
      <c r="AY48" s="8">
        <v>4</v>
      </c>
      <c r="AZ48" s="8">
        <v>4</v>
      </c>
      <c r="BA48" s="8">
        <v>4</v>
      </c>
      <c r="BB48" s="8">
        <v>4</v>
      </c>
      <c r="BC48" s="8">
        <v>4</v>
      </c>
      <c r="BD48" s="19">
        <v>4</v>
      </c>
    </row>
    <row r="49" spans="1:56" ht="45" customHeight="1" x14ac:dyDescent="0.25">
      <c r="A49" s="4">
        <v>49</v>
      </c>
      <c r="B49" s="3" t="s">
        <v>167</v>
      </c>
      <c r="C49" s="12" t="s">
        <v>77</v>
      </c>
      <c r="D49" s="3" t="s">
        <v>168</v>
      </c>
      <c r="E49" s="3" t="s">
        <v>65</v>
      </c>
      <c r="F49" s="3" t="s">
        <v>141</v>
      </c>
      <c r="G49" s="7" t="s">
        <v>85</v>
      </c>
      <c r="H49" s="3" t="s">
        <v>127</v>
      </c>
      <c r="I49" s="26" t="s">
        <v>166</v>
      </c>
      <c r="J49" s="14">
        <v>49</v>
      </c>
      <c r="K49" s="18">
        <v>4</v>
      </c>
      <c r="L49" s="8">
        <v>4</v>
      </c>
      <c r="M49" s="8">
        <v>4</v>
      </c>
      <c r="N49" s="8">
        <v>4</v>
      </c>
      <c r="O49" s="8">
        <v>5</v>
      </c>
      <c r="P49" s="8">
        <v>4</v>
      </c>
      <c r="Q49" s="8">
        <v>4</v>
      </c>
      <c r="R49" s="19">
        <v>4</v>
      </c>
      <c r="S49" s="18">
        <v>4</v>
      </c>
      <c r="T49" s="8">
        <v>4</v>
      </c>
      <c r="U49" s="8">
        <v>4</v>
      </c>
      <c r="V49" s="9">
        <v>3</v>
      </c>
      <c r="W49" s="8">
        <v>4</v>
      </c>
      <c r="X49" s="8">
        <v>4</v>
      </c>
      <c r="Y49" s="8">
        <v>4</v>
      </c>
      <c r="Z49" s="8">
        <v>4</v>
      </c>
      <c r="AA49" s="9">
        <v>3</v>
      </c>
      <c r="AB49" s="9">
        <v>3</v>
      </c>
      <c r="AC49" s="8">
        <v>4</v>
      </c>
      <c r="AD49" s="8">
        <v>4</v>
      </c>
      <c r="AE49" s="8">
        <v>4</v>
      </c>
      <c r="AF49" s="9">
        <v>3</v>
      </c>
      <c r="AG49" s="9">
        <v>3</v>
      </c>
      <c r="AH49" s="9">
        <v>3</v>
      </c>
      <c r="AI49" s="8">
        <v>4</v>
      </c>
      <c r="AJ49" s="8">
        <v>4</v>
      </c>
      <c r="AK49" s="9">
        <v>3</v>
      </c>
      <c r="AL49" s="9">
        <v>3</v>
      </c>
      <c r="AM49" s="8">
        <v>4</v>
      </c>
      <c r="AN49" s="8">
        <v>4</v>
      </c>
      <c r="AO49" s="9">
        <v>3</v>
      </c>
      <c r="AP49" s="9">
        <v>3</v>
      </c>
      <c r="AQ49" s="9">
        <v>3</v>
      </c>
      <c r="AR49" s="9">
        <v>3</v>
      </c>
      <c r="AS49" s="8">
        <v>4</v>
      </c>
      <c r="AT49" s="19">
        <v>4</v>
      </c>
      <c r="AU49" s="18">
        <v>4</v>
      </c>
      <c r="AV49" s="9">
        <v>3</v>
      </c>
      <c r="AW49" s="8">
        <v>4</v>
      </c>
      <c r="AX49" s="8">
        <v>4</v>
      </c>
      <c r="AY49" s="8">
        <v>4</v>
      </c>
      <c r="AZ49" s="8">
        <v>4</v>
      </c>
      <c r="BA49" s="8">
        <v>4</v>
      </c>
      <c r="BB49" s="8">
        <v>4</v>
      </c>
      <c r="BC49" s="8">
        <v>4</v>
      </c>
      <c r="BD49" s="19">
        <v>4</v>
      </c>
    </row>
    <row r="50" spans="1:56" x14ac:dyDescent="0.25">
      <c r="A50" s="4">
        <v>50</v>
      </c>
      <c r="B50" s="10" t="s">
        <v>333</v>
      </c>
      <c r="C50" s="28" t="s">
        <v>77</v>
      </c>
      <c r="D50" s="10" t="s">
        <v>90</v>
      </c>
      <c r="E50" s="10" t="s">
        <v>65</v>
      </c>
      <c r="F50" s="10" t="s">
        <v>228</v>
      </c>
      <c r="G50" s="10" t="s">
        <v>205</v>
      </c>
      <c r="H50" s="10" t="s">
        <v>81</v>
      </c>
      <c r="I50" s="26" t="s">
        <v>166</v>
      </c>
      <c r="J50" s="14">
        <v>50</v>
      </c>
      <c r="K50" s="18">
        <v>4</v>
      </c>
      <c r="L50" s="8">
        <v>4</v>
      </c>
      <c r="M50" s="8">
        <v>4</v>
      </c>
      <c r="N50" s="8">
        <v>4</v>
      </c>
      <c r="O50" s="8">
        <v>5</v>
      </c>
      <c r="P50" s="8">
        <v>4</v>
      </c>
      <c r="Q50" s="8">
        <v>4</v>
      </c>
      <c r="R50" s="19">
        <v>4</v>
      </c>
      <c r="S50" s="18">
        <v>4</v>
      </c>
      <c r="T50" s="8">
        <v>4</v>
      </c>
      <c r="U50" s="8">
        <v>4</v>
      </c>
      <c r="V50" s="9">
        <v>3</v>
      </c>
      <c r="W50" s="8">
        <v>4</v>
      </c>
      <c r="X50" s="8">
        <v>4</v>
      </c>
      <c r="Y50" s="8">
        <v>4</v>
      </c>
      <c r="Z50" s="8">
        <v>4</v>
      </c>
      <c r="AA50" s="9">
        <v>3</v>
      </c>
      <c r="AB50" s="9">
        <v>3</v>
      </c>
      <c r="AC50" s="8">
        <v>4</v>
      </c>
      <c r="AD50" s="8">
        <v>4</v>
      </c>
      <c r="AE50" s="8">
        <v>4</v>
      </c>
      <c r="AF50" s="9">
        <v>3</v>
      </c>
      <c r="AG50" s="9">
        <v>3</v>
      </c>
      <c r="AH50" s="9">
        <v>3</v>
      </c>
      <c r="AI50" s="8">
        <v>4</v>
      </c>
      <c r="AJ50" s="8">
        <v>4</v>
      </c>
      <c r="AK50" s="9">
        <v>3</v>
      </c>
      <c r="AL50" s="9">
        <v>3</v>
      </c>
      <c r="AM50" s="8">
        <v>4</v>
      </c>
      <c r="AN50" s="8">
        <v>4</v>
      </c>
      <c r="AO50" s="9">
        <v>3</v>
      </c>
      <c r="AP50" s="9">
        <v>3</v>
      </c>
      <c r="AQ50" s="9">
        <v>3</v>
      </c>
      <c r="AR50" s="9">
        <v>3</v>
      </c>
      <c r="AS50" s="8">
        <v>4</v>
      </c>
      <c r="AT50" s="19">
        <v>4</v>
      </c>
      <c r="AU50" s="18">
        <v>4</v>
      </c>
      <c r="AV50" s="9">
        <v>3</v>
      </c>
      <c r="AW50" s="8">
        <v>4</v>
      </c>
      <c r="AX50" s="8">
        <v>4</v>
      </c>
      <c r="AY50" s="8">
        <v>4</v>
      </c>
      <c r="AZ50" s="8">
        <v>4</v>
      </c>
      <c r="BA50" s="8">
        <v>4</v>
      </c>
      <c r="BB50" s="8">
        <v>4</v>
      </c>
      <c r="BC50" s="8">
        <v>4</v>
      </c>
      <c r="BD50" s="19">
        <v>4</v>
      </c>
    </row>
    <row r="51" spans="1:56" ht="30" customHeight="1" x14ac:dyDescent="0.25">
      <c r="A51" s="4">
        <v>51</v>
      </c>
      <c r="B51" s="10"/>
      <c r="C51" s="12" t="s">
        <v>77</v>
      </c>
      <c r="D51" s="3" t="s">
        <v>217</v>
      </c>
      <c r="E51" s="3" t="s">
        <v>65</v>
      </c>
      <c r="F51" s="3" t="s">
        <v>114</v>
      </c>
      <c r="G51" s="3" t="s">
        <v>210</v>
      </c>
      <c r="H51" s="3" t="s">
        <v>218</v>
      </c>
      <c r="I51" s="34" t="s">
        <v>219</v>
      </c>
      <c r="J51" s="14">
        <v>51</v>
      </c>
      <c r="K51" s="8">
        <v>5</v>
      </c>
      <c r="L51" s="8">
        <v>5</v>
      </c>
      <c r="M51" s="8">
        <v>5</v>
      </c>
      <c r="N51" s="8">
        <v>5</v>
      </c>
      <c r="O51" s="8">
        <v>5</v>
      </c>
      <c r="P51" s="8">
        <v>5</v>
      </c>
      <c r="Q51" s="8">
        <v>5</v>
      </c>
      <c r="R51" s="8">
        <v>5</v>
      </c>
      <c r="S51" s="8">
        <v>4</v>
      </c>
      <c r="T51" s="8">
        <v>4</v>
      </c>
      <c r="U51" s="8">
        <v>4</v>
      </c>
      <c r="V51" s="8">
        <v>4</v>
      </c>
      <c r="W51" s="8">
        <v>3</v>
      </c>
      <c r="X51" s="8">
        <v>3</v>
      </c>
      <c r="Y51" s="8">
        <v>3</v>
      </c>
      <c r="Z51" s="8">
        <v>4</v>
      </c>
      <c r="AA51" s="8">
        <v>5</v>
      </c>
      <c r="AB51" s="8">
        <v>5</v>
      </c>
      <c r="AC51" s="8">
        <v>5</v>
      </c>
      <c r="AD51" s="8">
        <v>5</v>
      </c>
      <c r="AE51" s="8">
        <v>5</v>
      </c>
      <c r="AF51" s="8">
        <v>4</v>
      </c>
      <c r="AG51" s="8">
        <v>4</v>
      </c>
      <c r="AH51" s="8">
        <v>3</v>
      </c>
      <c r="AI51" s="8">
        <v>4</v>
      </c>
      <c r="AJ51" s="8">
        <v>4</v>
      </c>
      <c r="AK51" s="8">
        <v>3</v>
      </c>
      <c r="AL51" s="8">
        <v>3</v>
      </c>
      <c r="AM51" s="8">
        <v>3</v>
      </c>
      <c r="AN51" s="8">
        <v>3</v>
      </c>
      <c r="AO51" s="8">
        <v>4</v>
      </c>
      <c r="AP51" s="8">
        <v>4</v>
      </c>
      <c r="AQ51" s="8">
        <v>3</v>
      </c>
      <c r="AR51" s="8">
        <v>3</v>
      </c>
      <c r="AS51" s="8">
        <v>4</v>
      </c>
      <c r="AT51" s="8">
        <v>5</v>
      </c>
      <c r="AU51" s="8">
        <v>4</v>
      </c>
      <c r="AV51" s="8">
        <v>4</v>
      </c>
      <c r="AW51" s="8">
        <v>4</v>
      </c>
      <c r="AX51" s="8">
        <v>4</v>
      </c>
      <c r="AY51" s="8">
        <v>3</v>
      </c>
      <c r="AZ51" s="8">
        <v>3</v>
      </c>
      <c r="BA51" s="8">
        <v>5</v>
      </c>
      <c r="BB51" s="8">
        <v>5</v>
      </c>
      <c r="BC51" s="8">
        <v>5</v>
      </c>
      <c r="BD51" s="8">
        <v>5</v>
      </c>
    </row>
    <row r="52" spans="1:56" ht="42.75" customHeight="1" x14ac:dyDescent="0.25">
      <c r="A52" s="4">
        <v>52</v>
      </c>
      <c r="B52" s="10"/>
      <c r="C52" s="12" t="s">
        <v>77</v>
      </c>
      <c r="D52" s="3" t="s">
        <v>221</v>
      </c>
      <c r="E52" s="3" t="s">
        <v>65</v>
      </c>
      <c r="F52" s="3" t="s">
        <v>222</v>
      </c>
      <c r="G52" s="7" t="s">
        <v>85</v>
      </c>
      <c r="H52" s="3" t="s">
        <v>150</v>
      </c>
      <c r="I52" s="34" t="s">
        <v>219</v>
      </c>
      <c r="J52" s="14">
        <v>52</v>
      </c>
      <c r="K52" s="18">
        <v>5</v>
      </c>
      <c r="L52" s="8">
        <v>5</v>
      </c>
      <c r="M52" s="8">
        <v>5</v>
      </c>
      <c r="N52" s="8">
        <v>5</v>
      </c>
      <c r="O52" s="8">
        <v>5</v>
      </c>
      <c r="P52" s="8">
        <v>5</v>
      </c>
      <c r="Q52" s="8">
        <v>5</v>
      </c>
      <c r="R52" s="19">
        <v>5</v>
      </c>
      <c r="S52" s="18">
        <v>4</v>
      </c>
      <c r="T52" s="8">
        <v>3</v>
      </c>
      <c r="U52" s="8">
        <v>4</v>
      </c>
      <c r="V52" s="8">
        <v>4</v>
      </c>
      <c r="W52" s="8">
        <v>4</v>
      </c>
      <c r="X52" s="8">
        <v>5</v>
      </c>
      <c r="Y52" s="8">
        <v>5</v>
      </c>
      <c r="Z52" s="8">
        <v>5</v>
      </c>
      <c r="AA52" s="8">
        <v>5</v>
      </c>
      <c r="AB52" s="8">
        <v>5</v>
      </c>
      <c r="AC52" s="8">
        <v>5</v>
      </c>
      <c r="AD52" s="8">
        <v>4</v>
      </c>
      <c r="AE52" s="8">
        <v>4</v>
      </c>
      <c r="AF52" s="8">
        <v>3</v>
      </c>
      <c r="AG52" s="8">
        <v>4</v>
      </c>
      <c r="AH52" s="8">
        <v>3</v>
      </c>
      <c r="AI52" s="8">
        <v>3</v>
      </c>
      <c r="AJ52" s="8">
        <v>4</v>
      </c>
      <c r="AK52" s="8">
        <v>4</v>
      </c>
      <c r="AL52" s="8">
        <v>4</v>
      </c>
      <c r="AM52" s="8">
        <v>4</v>
      </c>
      <c r="AN52" s="8">
        <v>4</v>
      </c>
      <c r="AO52" s="8">
        <v>4</v>
      </c>
      <c r="AP52" s="8">
        <v>4</v>
      </c>
      <c r="AQ52" s="8">
        <v>3</v>
      </c>
      <c r="AR52" s="8">
        <v>3</v>
      </c>
      <c r="AS52" s="8">
        <v>5</v>
      </c>
      <c r="AT52" s="19">
        <v>5</v>
      </c>
      <c r="AU52" s="18">
        <v>3</v>
      </c>
      <c r="AV52" s="8">
        <v>4</v>
      </c>
      <c r="AW52" s="8">
        <v>4</v>
      </c>
      <c r="AX52" s="8">
        <v>3</v>
      </c>
      <c r="AY52" s="8">
        <v>4</v>
      </c>
      <c r="AZ52" s="8">
        <v>4</v>
      </c>
      <c r="BA52" s="8">
        <v>3</v>
      </c>
      <c r="BB52" s="8">
        <v>3</v>
      </c>
      <c r="BC52" s="8">
        <v>4</v>
      </c>
      <c r="BD52" s="19">
        <v>4</v>
      </c>
    </row>
    <row r="53" spans="1:56" ht="30" x14ac:dyDescent="0.25">
      <c r="A53" s="4">
        <v>53</v>
      </c>
      <c r="B53" s="10"/>
      <c r="C53" s="12" t="s">
        <v>63</v>
      </c>
      <c r="D53" s="3" t="s">
        <v>125</v>
      </c>
      <c r="E53" s="3" t="s">
        <v>65</v>
      </c>
      <c r="F53" s="3" t="s">
        <v>114</v>
      </c>
      <c r="G53" s="3" t="s">
        <v>220</v>
      </c>
      <c r="H53" s="3" t="s">
        <v>180</v>
      </c>
      <c r="I53" s="34" t="s">
        <v>219</v>
      </c>
      <c r="J53" s="14">
        <v>53</v>
      </c>
      <c r="K53" s="18">
        <v>5</v>
      </c>
      <c r="L53" s="8">
        <v>5</v>
      </c>
      <c r="M53" s="8">
        <v>5</v>
      </c>
      <c r="N53" s="8">
        <v>5</v>
      </c>
      <c r="O53" s="8">
        <v>4</v>
      </c>
      <c r="P53" s="8">
        <v>4</v>
      </c>
      <c r="Q53" s="8">
        <v>5</v>
      </c>
      <c r="R53" s="19">
        <v>5</v>
      </c>
      <c r="S53" s="18">
        <v>4</v>
      </c>
      <c r="T53" s="8">
        <v>3</v>
      </c>
      <c r="U53" s="8">
        <v>3</v>
      </c>
      <c r="V53" s="8">
        <v>4</v>
      </c>
      <c r="W53" s="8">
        <v>4</v>
      </c>
      <c r="X53" s="8">
        <v>3</v>
      </c>
      <c r="Y53" s="8">
        <v>4</v>
      </c>
      <c r="Z53" s="8">
        <v>4</v>
      </c>
      <c r="AA53" s="8">
        <v>4</v>
      </c>
      <c r="AB53" s="8">
        <v>3</v>
      </c>
      <c r="AC53" s="8">
        <v>3</v>
      </c>
      <c r="AD53" s="8">
        <v>4</v>
      </c>
      <c r="AE53" s="8">
        <v>3</v>
      </c>
      <c r="AF53" s="8">
        <v>3</v>
      </c>
      <c r="AG53" s="8">
        <v>3</v>
      </c>
      <c r="AH53" s="8">
        <v>3</v>
      </c>
      <c r="AI53" s="8">
        <v>3</v>
      </c>
      <c r="AJ53" s="8">
        <v>3</v>
      </c>
      <c r="AK53" s="8">
        <v>3</v>
      </c>
      <c r="AL53" s="8">
        <v>3</v>
      </c>
      <c r="AM53" s="8">
        <v>3</v>
      </c>
      <c r="AN53" s="8">
        <v>3</v>
      </c>
      <c r="AO53" s="8">
        <v>3</v>
      </c>
      <c r="AP53" s="8">
        <v>3</v>
      </c>
      <c r="AQ53" s="8">
        <v>4</v>
      </c>
      <c r="AR53" s="8">
        <v>4</v>
      </c>
      <c r="AS53" s="8">
        <v>4</v>
      </c>
      <c r="AT53" s="19">
        <v>4</v>
      </c>
      <c r="AU53" s="18">
        <v>4</v>
      </c>
      <c r="AV53" s="8">
        <v>4</v>
      </c>
      <c r="AW53" s="8">
        <v>3</v>
      </c>
      <c r="AX53" s="8">
        <v>4</v>
      </c>
      <c r="AY53" s="8">
        <v>3</v>
      </c>
      <c r="AZ53" s="8">
        <v>3</v>
      </c>
      <c r="BA53" s="8">
        <v>3</v>
      </c>
      <c r="BB53" s="8">
        <v>3</v>
      </c>
      <c r="BC53" s="8">
        <v>5</v>
      </c>
      <c r="BD53" s="19">
        <v>5</v>
      </c>
    </row>
    <row r="54" spans="1:56" ht="30" x14ac:dyDescent="0.25">
      <c r="A54" s="4">
        <v>54</v>
      </c>
      <c r="B54" s="3" t="s">
        <v>169</v>
      </c>
      <c r="C54" s="12" t="s">
        <v>63</v>
      </c>
      <c r="D54" s="3" t="s">
        <v>134</v>
      </c>
      <c r="E54" s="3" t="s">
        <v>170</v>
      </c>
      <c r="F54" s="10"/>
      <c r="G54" s="3" t="s">
        <v>171</v>
      </c>
      <c r="H54" s="3" t="s">
        <v>135</v>
      </c>
      <c r="I54" s="7" t="s">
        <v>172</v>
      </c>
      <c r="J54" s="14">
        <v>54</v>
      </c>
      <c r="K54" s="18">
        <v>4</v>
      </c>
      <c r="L54" s="8">
        <v>4</v>
      </c>
      <c r="M54" s="8">
        <v>4</v>
      </c>
      <c r="N54" s="8">
        <v>4</v>
      </c>
      <c r="O54" s="8">
        <v>4</v>
      </c>
      <c r="P54" s="8">
        <v>4</v>
      </c>
      <c r="Q54" s="8">
        <v>4</v>
      </c>
      <c r="R54" s="19">
        <v>4</v>
      </c>
      <c r="S54" s="18">
        <v>4</v>
      </c>
      <c r="T54" s="8">
        <v>4</v>
      </c>
      <c r="U54" s="8">
        <v>5</v>
      </c>
      <c r="V54" s="8">
        <v>4</v>
      </c>
      <c r="W54" s="8">
        <v>4</v>
      </c>
      <c r="X54" s="8">
        <v>4</v>
      </c>
      <c r="Y54" s="8">
        <v>4</v>
      </c>
      <c r="Z54" s="8">
        <v>5</v>
      </c>
      <c r="AA54" s="8">
        <v>4</v>
      </c>
      <c r="AB54" s="8">
        <v>4</v>
      </c>
      <c r="AC54" s="8">
        <v>5</v>
      </c>
      <c r="AD54" s="8">
        <v>4</v>
      </c>
      <c r="AE54" s="8">
        <v>4</v>
      </c>
      <c r="AF54" s="8">
        <v>4</v>
      </c>
      <c r="AG54" s="8">
        <v>3</v>
      </c>
      <c r="AH54" s="8">
        <v>4</v>
      </c>
      <c r="AI54" s="8">
        <v>5</v>
      </c>
      <c r="AJ54" s="8">
        <v>4</v>
      </c>
      <c r="AK54" s="8">
        <v>5</v>
      </c>
      <c r="AL54" s="8">
        <v>5</v>
      </c>
      <c r="AM54" s="8">
        <v>5</v>
      </c>
      <c r="AN54" s="8">
        <v>5</v>
      </c>
      <c r="AO54" s="8">
        <v>4</v>
      </c>
      <c r="AP54" s="8">
        <v>5</v>
      </c>
      <c r="AQ54" s="8">
        <v>4</v>
      </c>
      <c r="AR54" s="8">
        <v>4</v>
      </c>
      <c r="AS54" s="8">
        <v>4</v>
      </c>
      <c r="AT54" s="19">
        <v>4</v>
      </c>
      <c r="AU54" s="18">
        <v>5</v>
      </c>
      <c r="AV54" s="8">
        <v>5</v>
      </c>
      <c r="AW54" s="8">
        <v>5</v>
      </c>
      <c r="AX54" s="8">
        <v>5</v>
      </c>
      <c r="AY54" s="8">
        <v>5</v>
      </c>
      <c r="AZ54" s="8">
        <v>5</v>
      </c>
      <c r="BA54" s="8">
        <v>4</v>
      </c>
      <c r="BB54" s="8">
        <v>4</v>
      </c>
      <c r="BC54" s="8">
        <v>4</v>
      </c>
      <c r="BD54" s="19">
        <v>4</v>
      </c>
    </row>
    <row r="55" spans="1:56" ht="45" x14ac:dyDescent="0.25">
      <c r="A55" s="4">
        <v>55</v>
      </c>
      <c r="B55" s="3" t="s">
        <v>173</v>
      </c>
      <c r="C55" s="12" t="s">
        <v>63</v>
      </c>
      <c r="D55" s="3" t="s">
        <v>174</v>
      </c>
      <c r="E55" s="3" t="s">
        <v>65</v>
      </c>
      <c r="F55" s="3" t="s">
        <v>175</v>
      </c>
      <c r="G55" s="3" t="s">
        <v>73</v>
      </c>
      <c r="H55" s="3" t="s">
        <v>176</v>
      </c>
      <c r="I55" s="37" t="s">
        <v>197</v>
      </c>
      <c r="J55" s="14">
        <v>55</v>
      </c>
      <c r="K55" s="18">
        <v>5</v>
      </c>
      <c r="L55" s="8">
        <v>5</v>
      </c>
      <c r="M55" s="8">
        <v>5</v>
      </c>
      <c r="N55" s="8">
        <v>5</v>
      </c>
      <c r="O55" s="8">
        <v>5</v>
      </c>
      <c r="P55" s="8">
        <v>5</v>
      </c>
      <c r="Q55" s="8">
        <v>5</v>
      </c>
      <c r="R55" s="19">
        <v>4</v>
      </c>
      <c r="S55" s="18">
        <v>5</v>
      </c>
      <c r="T55" s="8">
        <v>5</v>
      </c>
      <c r="U55" s="8">
        <v>5</v>
      </c>
      <c r="V55" s="8">
        <v>5</v>
      </c>
      <c r="W55" s="9">
        <v>3</v>
      </c>
      <c r="X55" s="8">
        <v>5</v>
      </c>
      <c r="Y55" s="8">
        <v>5</v>
      </c>
      <c r="Z55" s="8">
        <v>5</v>
      </c>
      <c r="AA55" s="8">
        <v>5</v>
      </c>
      <c r="AB55" s="8">
        <v>5</v>
      </c>
      <c r="AC55" s="8">
        <v>5</v>
      </c>
      <c r="AD55" s="8">
        <v>5</v>
      </c>
      <c r="AE55" s="8">
        <v>5</v>
      </c>
      <c r="AF55" s="8">
        <v>4</v>
      </c>
      <c r="AG55" s="8">
        <v>4</v>
      </c>
      <c r="AH55" s="9">
        <v>3</v>
      </c>
      <c r="AI55" s="8">
        <v>4</v>
      </c>
      <c r="AJ55" s="8">
        <v>3</v>
      </c>
      <c r="AK55" s="8">
        <v>3</v>
      </c>
      <c r="AL55" s="8">
        <v>3</v>
      </c>
      <c r="AM55" s="8">
        <v>3</v>
      </c>
      <c r="AN55" s="8">
        <v>3</v>
      </c>
      <c r="AO55" s="8">
        <v>4</v>
      </c>
      <c r="AP55" s="8">
        <v>4</v>
      </c>
      <c r="AQ55" s="8">
        <v>4</v>
      </c>
      <c r="AR55" s="8">
        <v>4</v>
      </c>
      <c r="AS55" s="8">
        <v>4</v>
      </c>
      <c r="AT55" s="19">
        <v>4</v>
      </c>
      <c r="AU55" s="18">
        <v>4</v>
      </c>
      <c r="AV55" s="8">
        <v>4</v>
      </c>
      <c r="AW55" s="8">
        <v>4</v>
      </c>
      <c r="AX55" s="8">
        <v>4</v>
      </c>
      <c r="AY55" s="8">
        <v>4</v>
      </c>
      <c r="AZ55" s="8">
        <v>4</v>
      </c>
      <c r="BA55" s="8">
        <v>4</v>
      </c>
      <c r="BB55" s="8">
        <v>4</v>
      </c>
      <c r="BC55" s="8">
        <v>4</v>
      </c>
      <c r="BD55" s="19">
        <v>4</v>
      </c>
    </row>
    <row r="56" spans="1:56" ht="45" x14ac:dyDescent="0.25">
      <c r="A56" s="4">
        <v>56</v>
      </c>
      <c r="B56" s="3" t="s">
        <v>177</v>
      </c>
      <c r="C56" s="12" t="s">
        <v>63</v>
      </c>
      <c r="D56" s="176" t="s">
        <v>381</v>
      </c>
      <c r="E56" s="3" t="s">
        <v>84</v>
      </c>
      <c r="F56" s="10"/>
      <c r="G56" s="3" t="s">
        <v>178</v>
      </c>
      <c r="H56" s="10"/>
      <c r="I56" s="37" t="s">
        <v>197</v>
      </c>
      <c r="J56" s="14">
        <v>56</v>
      </c>
      <c r="K56" s="18">
        <v>5</v>
      </c>
      <c r="L56" s="8">
        <v>5</v>
      </c>
      <c r="M56" s="8">
        <v>5</v>
      </c>
      <c r="N56" s="8">
        <v>5</v>
      </c>
      <c r="O56" s="8">
        <v>5</v>
      </c>
      <c r="P56" s="8">
        <v>5</v>
      </c>
      <c r="Q56" s="8">
        <v>5</v>
      </c>
      <c r="R56" s="19">
        <v>4</v>
      </c>
      <c r="S56" s="18">
        <v>5</v>
      </c>
      <c r="T56" s="8">
        <v>5</v>
      </c>
      <c r="U56" s="8">
        <v>5</v>
      </c>
      <c r="V56" s="8">
        <v>5</v>
      </c>
      <c r="W56" s="8">
        <v>5</v>
      </c>
      <c r="X56" s="8">
        <v>5</v>
      </c>
      <c r="Y56" s="8">
        <v>5</v>
      </c>
      <c r="Z56" s="8">
        <v>5</v>
      </c>
      <c r="AA56" s="8">
        <v>5</v>
      </c>
      <c r="AB56" s="8">
        <v>5</v>
      </c>
      <c r="AC56" s="8">
        <v>5</v>
      </c>
      <c r="AD56" s="8">
        <v>5</v>
      </c>
      <c r="AE56" s="8">
        <v>5</v>
      </c>
      <c r="AF56" s="8">
        <v>4</v>
      </c>
      <c r="AG56" s="8">
        <v>4</v>
      </c>
      <c r="AH56" s="9">
        <v>3</v>
      </c>
      <c r="AI56" s="8">
        <v>4</v>
      </c>
      <c r="AJ56" s="8">
        <v>3</v>
      </c>
      <c r="AK56" s="8">
        <v>3</v>
      </c>
      <c r="AL56" s="8">
        <v>3</v>
      </c>
      <c r="AM56" s="8">
        <v>3</v>
      </c>
      <c r="AN56" s="8">
        <v>3</v>
      </c>
      <c r="AO56" s="8">
        <v>4</v>
      </c>
      <c r="AP56" s="8">
        <v>4</v>
      </c>
      <c r="AQ56" s="8">
        <v>4</v>
      </c>
      <c r="AR56" s="8">
        <v>4</v>
      </c>
      <c r="AS56" s="8">
        <v>4</v>
      </c>
      <c r="AT56" s="19">
        <v>4</v>
      </c>
      <c r="AU56" s="18">
        <v>4</v>
      </c>
      <c r="AV56" s="18">
        <v>4</v>
      </c>
      <c r="AW56" s="18">
        <v>4</v>
      </c>
      <c r="AX56" s="18">
        <v>4</v>
      </c>
      <c r="AY56" s="18">
        <v>4</v>
      </c>
      <c r="AZ56" s="18">
        <v>4</v>
      </c>
      <c r="BA56" s="18">
        <v>4</v>
      </c>
      <c r="BB56" s="18">
        <v>4</v>
      </c>
      <c r="BC56" s="18">
        <v>4</v>
      </c>
      <c r="BD56" s="18">
        <v>4</v>
      </c>
    </row>
    <row r="57" spans="1:56" ht="30" x14ac:dyDescent="0.25">
      <c r="A57" s="4">
        <v>57</v>
      </c>
      <c r="B57" s="3" t="s">
        <v>179</v>
      </c>
      <c r="C57" s="12" t="s">
        <v>63</v>
      </c>
      <c r="D57" s="3" t="s">
        <v>134</v>
      </c>
      <c r="E57" s="3" t="s">
        <v>65</v>
      </c>
      <c r="F57" s="3" t="s">
        <v>79</v>
      </c>
      <c r="G57" s="3" t="s">
        <v>73</v>
      </c>
      <c r="H57" s="3" t="s">
        <v>180</v>
      </c>
      <c r="I57" s="7" t="s">
        <v>172</v>
      </c>
      <c r="J57" s="14">
        <v>57</v>
      </c>
      <c r="K57" s="18">
        <v>4</v>
      </c>
      <c r="L57" s="8">
        <v>4</v>
      </c>
      <c r="M57" s="8">
        <v>5</v>
      </c>
      <c r="N57" s="8">
        <v>4</v>
      </c>
      <c r="O57" s="8">
        <v>4</v>
      </c>
      <c r="P57" s="8">
        <v>4</v>
      </c>
      <c r="Q57" s="8">
        <v>4</v>
      </c>
      <c r="R57" s="19">
        <v>5</v>
      </c>
      <c r="S57" s="18">
        <v>4</v>
      </c>
      <c r="T57" s="8">
        <v>4</v>
      </c>
      <c r="U57" s="8">
        <v>4</v>
      </c>
      <c r="V57" s="8">
        <v>4</v>
      </c>
      <c r="W57" s="8">
        <v>5</v>
      </c>
      <c r="X57" s="8">
        <v>4</v>
      </c>
      <c r="Y57" s="8">
        <v>4</v>
      </c>
      <c r="Z57" s="8">
        <v>5</v>
      </c>
      <c r="AA57" s="8">
        <v>4</v>
      </c>
      <c r="AB57" s="8">
        <v>4</v>
      </c>
      <c r="AC57" s="8">
        <v>5</v>
      </c>
      <c r="AD57" s="8">
        <v>4</v>
      </c>
      <c r="AE57" s="8">
        <v>4</v>
      </c>
      <c r="AF57" s="8">
        <v>4</v>
      </c>
      <c r="AG57" s="8">
        <v>3</v>
      </c>
      <c r="AH57" s="8">
        <v>4</v>
      </c>
      <c r="AI57" s="8">
        <v>5</v>
      </c>
      <c r="AJ57" s="8">
        <v>4</v>
      </c>
      <c r="AK57" s="8">
        <v>5</v>
      </c>
      <c r="AL57" s="8">
        <v>5</v>
      </c>
      <c r="AM57" s="8">
        <v>5</v>
      </c>
      <c r="AN57" s="8">
        <v>5</v>
      </c>
      <c r="AO57" s="8">
        <v>4</v>
      </c>
      <c r="AP57" s="8">
        <v>5</v>
      </c>
      <c r="AQ57" s="8">
        <v>4</v>
      </c>
      <c r="AR57" s="8">
        <v>4</v>
      </c>
      <c r="AS57" s="8">
        <v>4</v>
      </c>
      <c r="AT57" s="19">
        <v>4</v>
      </c>
      <c r="AU57" s="18">
        <v>5</v>
      </c>
      <c r="AV57" s="8">
        <v>5</v>
      </c>
      <c r="AW57" s="8">
        <v>5</v>
      </c>
      <c r="AX57" s="8">
        <v>5</v>
      </c>
      <c r="AY57" s="8">
        <v>5</v>
      </c>
      <c r="AZ57" s="8">
        <v>5</v>
      </c>
      <c r="BA57" s="8">
        <v>4</v>
      </c>
      <c r="BB57" s="8">
        <v>4</v>
      </c>
      <c r="BC57" s="8">
        <v>4</v>
      </c>
      <c r="BD57" s="19">
        <v>4</v>
      </c>
    </row>
    <row r="58" spans="1:56" ht="50.25" customHeight="1" x14ac:dyDescent="0.25">
      <c r="A58" s="4">
        <v>58</v>
      </c>
      <c r="B58" s="3" t="s">
        <v>181</v>
      </c>
      <c r="C58" s="12" t="s">
        <v>77</v>
      </c>
      <c r="D58" s="3" t="s">
        <v>118</v>
      </c>
      <c r="E58" s="3" t="s">
        <v>110</v>
      </c>
      <c r="F58" s="3" t="s">
        <v>91</v>
      </c>
      <c r="G58" s="7" t="s">
        <v>85</v>
      </c>
      <c r="H58" s="3" t="s">
        <v>182</v>
      </c>
      <c r="I58" s="7" t="s">
        <v>172</v>
      </c>
      <c r="J58" s="14">
        <v>58</v>
      </c>
      <c r="K58" s="18">
        <v>5</v>
      </c>
      <c r="L58" s="8">
        <v>5</v>
      </c>
      <c r="M58" s="8">
        <v>5</v>
      </c>
      <c r="N58" s="8">
        <v>5</v>
      </c>
      <c r="O58" s="8">
        <v>5</v>
      </c>
      <c r="P58" s="8">
        <v>5</v>
      </c>
      <c r="Q58" s="8">
        <v>5</v>
      </c>
      <c r="R58" s="19">
        <v>5</v>
      </c>
      <c r="S58" s="18">
        <v>5</v>
      </c>
      <c r="T58" s="8">
        <v>5</v>
      </c>
      <c r="U58" s="8">
        <v>5</v>
      </c>
      <c r="V58" s="8">
        <v>5</v>
      </c>
      <c r="W58" s="8">
        <v>2</v>
      </c>
      <c r="X58" s="8">
        <v>4</v>
      </c>
      <c r="Y58" s="8">
        <v>4</v>
      </c>
      <c r="Z58" s="8">
        <v>5</v>
      </c>
      <c r="AA58" s="8">
        <v>4</v>
      </c>
      <c r="AB58" s="8">
        <v>4</v>
      </c>
      <c r="AC58" s="8">
        <v>5</v>
      </c>
      <c r="AD58" s="8">
        <v>4</v>
      </c>
      <c r="AE58" s="8">
        <v>5</v>
      </c>
      <c r="AF58" s="8">
        <v>4</v>
      </c>
      <c r="AG58" s="8">
        <v>4</v>
      </c>
      <c r="AH58" s="8">
        <v>4</v>
      </c>
      <c r="AI58" s="8">
        <v>4</v>
      </c>
      <c r="AJ58" s="8">
        <v>4</v>
      </c>
      <c r="AK58" s="8">
        <v>4</v>
      </c>
      <c r="AL58" s="8">
        <v>4</v>
      </c>
      <c r="AM58" s="8">
        <v>4</v>
      </c>
      <c r="AN58" s="8">
        <v>4</v>
      </c>
      <c r="AO58" s="8">
        <v>4</v>
      </c>
      <c r="AP58" s="8">
        <v>4</v>
      </c>
      <c r="AQ58" s="8">
        <v>5</v>
      </c>
      <c r="AR58" s="8">
        <v>4</v>
      </c>
      <c r="AS58" s="8">
        <v>4</v>
      </c>
      <c r="AT58" s="19">
        <v>4</v>
      </c>
      <c r="AU58" s="18">
        <v>4</v>
      </c>
      <c r="AV58" s="8">
        <v>5</v>
      </c>
      <c r="AW58" s="8">
        <v>4</v>
      </c>
      <c r="AX58" s="9">
        <v>5</v>
      </c>
      <c r="AY58" s="8">
        <v>4</v>
      </c>
      <c r="AZ58" s="8">
        <v>4</v>
      </c>
      <c r="BA58" s="8">
        <v>4</v>
      </c>
      <c r="BB58" s="8">
        <v>4</v>
      </c>
      <c r="BC58" s="8">
        <v>5</v>
      </c>
      <c r="BD58" s="19">
        <v>5</v>
      </c>
    </row>
    <row r="59" spans="1:56" ht="30" customHeight="1" x14ac:dyDescent="0.25">
      <c r="A59" s="4">
        <v>59</v>
      </c>
      <c r="B59" s="10"/>
      <c r="C59" s="12" t="s">
        <v>63</v>
      </c>
      <c r="D59" s="176" t="s">
        <v>378</v>
      </c>
      <c r="E59" s="3" t="s">
        <v>65</v>
      </c>
      <c r="F59" s="3" t="s">
        <v>79</v>
      </c>
      <c r="G59" s="30" t="s">
        <v>73</v>
      </c>
      <c r="H59" s="3" t="s">
        <v>127</v>
      </c>
      <c r="I59" s="34" t="s">
        <v>183</v>
      </c>
      <c r="J59" s="14">
        <v>59</v>
      </c>
      <c r="K59" s="18">
        <v>5</v>
      </c>
      <c r="L59" s="8">
        <v>5</v>
      </c>
      <c r="M59" s="8">
        <v>4</v>
      </c>
      <c r="N59" s="8">
        <v>4</v>
      </c>
      <c r="O59" s="8">
        <v>5</v>
      </c>
      <c r="P59" s="8">
        <v>5</v>
      </c>
      <c r="Q59" s="8">
        <v>4</v>
      </c>
      <c r="R59" s="19">
        <v>2</v>
      </c>
      <c r="S59" s="18">
        <v>5</v>
      </c>
      <c r="T59" s="8">
        <v>5</v>
      </c>
      <c r="U59" s="8">
        <v>5</v>
      </c>
      <c r="V59" s="8">
        <v>2</v>
      </c>
      <c r="W59" s="8">
        <v>4</v>
      </c>
      <c r="X59" s="8">
        <v>4</v>
      </c>
      <c r="Y59" s="8">
        <v>2</v>
      </c>
      <c r="Z59" s="8">
        <v>4</v>
      </c>
      <c r="AA59" s="8">
        <v>4</v>
      </c>
      <c r="AB59" s="8">
        <v>4</v>
      </c>
      <c r="AC59" s="8">
        <v>4</v>
      </c>
      <c r="AD59" s="8">
        <v>4</v>
      </c>
      <c r="AE59" s="8">
        <v>2</v>
      </c>
      <c r="AF59" s="8">
        <v>4</v>
      </c>
      <c r="AG59" s="8">
        <v>4</v>
      </c>
      <c r="AH59" s="8">
        <v>4</v>
      </c>
      <c r="AI59" s="8">
        <v>4</v>
      </c>
      <c r="AJ59" s="8">
        <v>4</v>
      </c>
      <c r="AK59" s="8">
        <v>4</v>
      </c>
      <c r="AL59" s="8">
        <v>2</v>
      </c>
      <c r="AM59" s="8">
        <v>2</v>
      </c>
      <c r="AN59" s="8">
        <v>4</v>
      </c>
      <c r="AO59" s="8">
        <v>4</v>
      </c>
      <c r="AP59" s="8">
        <v>4</v>
      </c>
      <c r="AQ59" s="8">
        <v>4</v>
      </c>
      <c r="AR59" s="8">
        <v>4</v>
      </c>
      <c r="AS59" s="8">
        <v>4</v>
      </c>
      <c r="AT59" s="19">
        <v>4</v>
      </c>
      <c r="AU59" s="18">
        <v>5</v>
      </c>
      <c r="AV59" s="8">
        <v>5</v>
      </c>
      <c r="AW59" s="8">
        <v>4</v>
      </c>
      <c r="AX59" s="8">
        <v>4</v>
      </c>
      <c r="AY59" s="8">
        <v>4</v>
      </c>
      <c r="AZ59" s="8">
        <v>4</v>
      </c>
      <c r="BA59" s="8">
        <v>4</v>
      </c>
      <c r="BB59" s="8">
        <v>5</v>
      </c>
      <c r="BC59" s="8">
        <v>5</v>
      </c>
      <c r="BD59" s="19">
        <v>4</v>
      </c>
    </row>
    <row r="60" spans="1:56" ht="30" x14ac:dyDescent="0.25">
      <c r="A60" s="4">
        <v>60</v>
      </c>
      <c r="B60" s="10"/>
      <c r="C60" s="28"/>
      <c r="D60" s="176" t="s">
        <v>378</v>
      </c>
      <c r="E60" s="10"/>
      <c r="F60" s="10"/>
      <c r="G60" s="10"/>
      <c r="H60" s="10"/>
      <c r="I60" s="34" t="s">
        <v>183</v>
      </c>
      <c r="J60" s="14">
        <v>60</v>
      </c>
      <c r="K60" s="18">
        <v>4</v>
      </c>
      <c r="L60" s="8">
        <v>4</v>
      </c>
      <c r="M60" s="8">
        <v>3</v>
      </c>
      <c r="N60" s="8">
        <v>3</v>
      </c>
      <c r="O60" s="8">
        <v>4</v>
      </c>
      <c r="P60" s="8">
        <v>4</v>
      </c>
      <c r="Q60" s="8">
        <v>4</v>
      </c>
      <c r="R60" s="19">
        <v>4</v>
      </c>
      <c r="S60" s="18">
        <v>3</v>
      </c>
      <c r="T60" s="8">
        <v>4</v>
      </c>
      <c r="U60" s="8">
        <v>4</v>
      </c>
      <c r="V60" s="8">
        <v>4</v>
      </c>
      <c r="W60" s="8">
        <v>4</v>
      </c>
      <c r="X60" s="8">
        <v>4</v>
      </c>
      <c r="Y60" s="8">
        <v>4</v>
      </c>
      <c r="Z60" s="8">
        <v>4</v>
      </c>
      <c r="AA60" s="8">
        <v>3</v>
      </c>
      <c r="AB60" s="8">
        <v>4</v>
      </c>
      <c r="AC60" s="8">
        <v>4</v>
      </c>
      <c r="AD60" s="8">
        <v>4</v>
      </c>
      <c r="AE60" s="8">
        <v>4</v>
      </c>
      <c r="AF60" s="8">
        <v>3</v>
      </c>
      <c r="AG60" s="8">
        <v>3</v>
      </c>
      <c r="AH60" s="8">
        <v>4</v>
      </c>
      <c r="AI60" s="8">
        <v>4</v>
      </c>
      <c r="AJ60" s="9">
        <v>4</v>
      </c>
      <c r="AK60" s="8">
        <v>4</v>
      </c>
      <c r="AL60" s="8">
        <v>3</v>
      </c>
      <c r="AM60" s="8">
        <v>4</v>
      </c>
      <c r="AN60" s="8">
        <v>3</v>
      </c>
      <c r="AO60" s="8">
        <v>3</v>
      </c>
      <c r="AP60" s="8">
        <v>4</v>
      </c>
      <c r="AQ60" s="8">
        <v>4</v>
      </c>
      <c r="AR60" s="8">
        <v>4</v>
      </c>
      <c r="AS60" s="8">
        <v>4</v>
      </c>
      <c r="AT60" s="19">
        <v>4</v>
      </c>
      <c r="AU60" s="18">
        <v>4</v>
      </c>
      <c r="AV60" s="8">
        <v>4</v>
      </c>
      <c r="AW60" s="8">
        <v>4</v>
      </c>
      <c r="AX60" s="8">
        <v>4</v>
      </c>
      <c r="AY60" s="8">
        <v>4</v>
      </c>
      <c r="AZ60" s="8">
        <v>4</v>
      </c>
      <c r="BA60" s="8">
        <v>4</v>
      </c>
      <c r="BB60" s="8">
        <v>4</v>
      </c>
      <c r="BC60" s="8">
        <v>4</v>
      </c>
      <c r="BD60" s="19">
        <v>4</v>
      </c>
    </row>
    <row r="61" spans="1:56" ht="48" customHeight="1" x14ac:dyDescent="0.25">
      <c r="A61" s="4">
        <v>61</v>
      </c>
      <c r="B61" s="10"/>
      <c r="C61" s="12" t="s">
        <v>63</v>
      </c>
      <c r="D61" s="3" t="s">
        <v>113</v>
      </c>
      <c r="E61" s="3" t="s">
        <v>65</v>
      </c>
      <c r="F61" s="3" t="s">
        <v>154</v>
      </c>
      <c r="G61" s="7" t="s">
        <v>85</v>
      </c>
      <c r="H61" s="3" t="s">
        <v>81</v>
      </c>
      <c r="I61" s="34" t="s">
        <v>183</v>
      </c>
      <c r="J61" s="14">
        <v>61</v>
      </c>
      <c r="K61" s="18">
        <v>4</v>
      </c>
      <c r="L61" s="8">
        <v>4</v>
      </c>
      <c r="M61" s="8">
        <v>3</v>
      </c>
      <c r="N61" s="8">
        <v>3</v>
      </c>
      <c r="O61" s="8">
        <v>4</v>
      </c>
      <c r="P61" s="8">
        <v>4</v>
      </c>
      <c r="Q61" s="8">
        <v>4</v>
      </c>
      <c r="R61" s="19">
        <v>4</v>
      </c>
      <c r="S61" s="18">
        <v>3</v>
      </c>
      <c r="T61" s="8">
        <v>4</v>
      </c>
      <c r="U61" s="8">
        <v>4</v>
      </c>
      <c r="V61" s="8">
        <v>4</v>
      </c>
      <c r="W61" s="8">
        <v>4</v>
      </c>
      <c r="X61" s="8">
        <v>4</v>
      </c>
      <c r="Y61" s="8">
        <v>4</v>
      </c>
      <c r="Z61" s="8">
        <v>4</v>
      </c>
      <c r="AA61" s="8">
        <v>3</v>
      </c>
      <c r="AB61" s="8">
        <v>4</v>
      </c>
      <c r="AC61" s="8">
        <v>4</v>
      </c>
      <c r="AD61" s="8">
        <v>4</v>
      </c>
      <c r="AE61" s="8">
        <v>4</v>
      </c>
      <c r="AF61" s="8">
        <v>3</v>
      </c>
      <c r="AG61" s="8">
        <v>3</v>
      </c>
      <c r="AH61" s="8">
        <v>4</v>
      </c>
      <c r="AI61" s="8">
        <v>4</v>
      </c>
      <c r="AJ61" s="9">
        <v>4</v>
      </c>
      <c r="AK61" s="8">
        <v>4</v>
      </c>
      <c r="AL61" s="8">
        <v>3</v>
      </c>
      <c r="AM61" s="8">
        <v>4</v>
      </c>
      <c r="AN61" s="8">
        <v>3</v>
      </c>
      <c r="AO61" s="8">
        <v>3</v>
      </c>
      <c r="AP61" s="8">
        <v>4</v>
      </c>
      <c r="AQ61" s="8">
        <v>4</v>
      </c>
      <c r="AR61" s="8">
        <v>4</v>
      </c>
      <c r="AS61" s="8">
        <v>4</v>
      </c>
      <c r="AT61" s="19">
        <v>4</v>
      </c>
      <c r="AU61" s="18">
        <v>4</v>
      </c>
      <c r="AV61" s="8">
        <v>4</v>
      </c>
      <c r="AW61" s="8">
        <v>4</v>
      </c>
      <c r="AX61" s="8">
        <v>4</v>
      </c>
      <c r="AY61" s="8">
        <v>4</v>
      </c>
      <c r="AZ61" s="8">
        <v>3</v>
      </c>
      <c r="BA61" s="8">
        <v>4</v>
      </c>
      <c r="BB61" s="8">
        <v>4</v>
      </c>
      <c r="BC61" s="8">
        <v>4</v>
      </c>
      <c r="BD61" s="19">
        <v>4</v>
      </c>
    </row>
    <row r="62" spans="1:56" ht="45" x14ac:dyDescent="0.25">
      <c r="A62" s="4">
        <v>63</v>
      </c>
      <c r="B62" s="10"/>
      <c r="C62" s="28"/>
      <c r="D62" s="176" t="s">
        <v>378</v>
      </c>
      <c r="E62" s="10"/>
      <c r="F62" s="10"/>
      <c r="G62" s="10"/>
      <c r="H62" s="10"/>
      <c r="I62" s="7" t="s">
        <v>147</v>
      </c>
      <c r="J62" s="14">
        <v>63</v>
      </c>
      <c r="K62" s="18">
        <v>5</v>
      </c>
      <c r="L62" s="8">
        <v>5</v>
      </c>
      <c r="M62" s="8">
        <v>5</v>
      </c>
      <c r="N62" s="8">
        <v>5</v>
      </c>
      <c r="O62" s="8">
        <v>5</v>
      </c>
      <c r="P62" s="8">
        <v>5</v>
      </c>
      <c r="Q62" s="8">
        <v>5</v>
      </c>
      <c r="R62" s="19">
        <v>5</v>
      </c>
      <c r="S62" s="38">
        <v>5</v>
      </c>
      <c r="T62" s="9">
        <v>5</v>
      </c>
      <c r="U62" s="9">
        <v>5</v>
      </c>
      <c r="V62" s="9">
        <v>5</v>
      </c>
      <c r="W62" s="9">
        <v>3</v>
      </c>
      <c r="X62" s="9">
        <v>5</v>
      </c>
      <c r="Y62" s="9">
        <v>5</v>
      </c>
      <c r="Z62" s="9">
        <v>4</v>
      </c>
      <c r="AA62" s="9">
        <v>4</v>
      </c>
      <c r="AB62" s="9">
        <v>5</v>
      </c>
      <c r="AC62" s="9">
        <v>5</v>
      </c>
      <c r="AD62" s="9">
        <v>5</v>
      </c>
      <c r="AE62" s="9">
        <v>5</v>
      </c>
      <c r="AF62" s="9">
        <v>4</v>
      </c>
      <c r="AG62" s="9">
        <v>4</v>
      </c>
      <c r="AH62" s="9">
        <v>4</v>
      </c>
      <c r="AI62" s="9">
        <v>5</v>
      </c>
      <c r="AJ62" s="9">
        <v>5</v>
      </c>
      <c r="AK62" s="9">
        <v>3</v>
      </c>
      <c r="AL62" s="9">
        <v>3</v>
      </c>
      <c r="AM62" s="9">
        <v>4</v>
      </c>
      <c r="AN62" s="9">
        <v>5</v>
      </c>
      <c r="AO62" s="9">
        <v>5</v>
      </c>
      <c r="AP62" s="9">
        <v>3</v>
      </c>
      <c r="AQ62" s="9">
        <v>5</v>
      </c>
      <c r="AR62" s="9">
        <v>5</v>
      </c>
      <c r="AS62" s="9">
        <v>5</v>
      </c>
      <c r="AT62" s="23">
        <v>5</v>
      </c>
      <c r="AU62" s="38">
        <v>5</v>
      </c>
      <c r="AV62" s="9">
        <v>5</v>
      </c>
      <c r="AW62" s="9">
        <v>5</v>
      </c>
      <c r="AX62" s="9">
        <v>5</v>
      </c>
      <c r="AY62" s="9">
        <v>5</v>
      </c>
      <c r="AZ62" s="9">
        <v>5</v>
      </c>
      <c r="BA62" s="9">
        <v>5</v>
      </c>
      <c r="BB62" s="9">
        <v>5</v>
      </c>
      <c r="BC62" s="9">
        <v>5</v>
      </c>
      <c r="BD62" s="23">
        <v>5</v>
      </c>
    </row>
    <row r="63" spans="1:56" ht="48" customHeight="1" x14ac:dyDescent="0.25">
      <c r="A63" s="4">
        <v>68</v>
      </c>
      <c r="B63" s="3" t="s">
        <v>184</v>
      </c>
      <c r="C63" s="12" t="s">
        <v>63</v>
      </c>
      <c r="D63" s="3" t="s">
        <v>185</v>
      </c>
      <c r="E63" s="3" t="s">
        <v>65</v>
      </c>
      <c r="F63" s="10" t="s">
        <v>141</v>
      </c>
      <c r="G63" s="7" t="s">
        <v>85</v>
      </c>
      <c r="H63" s="3" t="s">
        <v>86</v>
      </c>
      <c r="I63" s="7" t="s">
        <v>186</v>
      </c>
      <c r="J63" s="14">
        <v>68</v>
      </c>
      <c r="K63" s="18">
        <v>5</v>
      </c>
      <c r="L63" s="18">
        <v>5</v>
      </c>
      <c r="M63" s="18">
        <v>5</v>
      </c>
      <c r="N63" s="18">
        <v>5</v>
      </c>
      <c r="O63" s="18">
        <v>5</v>
      </c>
      <c r="P63" s="18">
        <v>5</v>
      </c>
      <c r="Q63" s="18">
        <v>5</v>
      </c>
      <c r="R63" s="18">
        <v>5</v>
      </c>
      <c r="S63" s="18">
        <v>5</v>
      </c>
      <c r="T63" s="8">
        <v>5</v>
      </c>
      <c r="U63" s="8">
        <v>5</v>
      </c>
      <c r="V63" s="8">
        <v>5</v>
      </c>
      <c r="W63" s="8">
        <v>5</v>
      </c>
      <c r="X63" s="8">
        <v>5</v>
      </c>
      <c r="Y63" s="8">
        <v>5</v>
      </c>
      <c r="Z63" s="8">
        <v>4</v>
      </c>
      <c r="AA63" s="8">
        <v>4</v>
      </c>
      <c r="AB63" s="8">
        <v>4</v>
      </c>
      <c r="AC63" s="8">
        <v>5</v>
      </c>
      <c r="AD63" s="8">
        <v>5</v>
      </c>
      <c r="AE63" s="8">
        <v>5</v>
      </c>
      <c r="AF63" s="8">
        <v>5</v>
      </c>
      <c r="AG63" s="8">
        <v>5</v>
      </c>
      <c r="AH63" s="8">
        <v>3</v>
      </c>
      <c r="AI63" s="8">
        <v>3</v>
      </c>
      <c r="AJ63" s="8">
        <v>2</v>
      </c>
      <c r="AK63" s="8">
        <v>5</v>
      </c>
      <c r="AL63" s="8">
        <v>2</v>
      </c>
      <c r="AM63" s="8">
        <v>3</v>
      </c>
      <c r="AN63" s="9">
        <v>3</v>
      </c>
      <c r="AO63" s="8">
        <v>5</v>
      </c>
      <c r="AP63" s="8">
        <v>5</v>
      </c>
      <c r="AQ63" s="8">
        <v>5</v>
      </c>
      <c r="AR63" s="8">
        <v>5</v>
      </c>
      <c r="AS63" s="8">
        <v>5</v>
      </c>
      <c r="AT63" s="19">
        <v>5</v>
      </c>
      <c r="AU63" s="18">
        <v>4</v>
      </c>
      <c r="AV63" s="8">
        <v>4</v>
      </c>
      <c r="AW63" s="8">
        <v>5</v>
      </c>
      <c r="AX63" s="8">
        <v>5</v>
      </c>
      <c r="AY63" s="8">
        <v>5</v>
      </c>
      <c r="AZ63" s="8">
        <v>3</v>
      </c>
      <c r="BA63" s="8">
        <v>5</v>
      </c>
      <c r="BB63" s="8">
        <v>4</v>
      </c>
      <c r="BC63" s="8">
        <v>5</v>
      </c>
      <c r="BD63" s="19">
        <v>4</v>
      </c>
    </row>
    <row r="64" spans="1:56" ht="45" x14ac:dyDescent="0.25">
      <c r="A64" s="4">
        <v>69</v>
      </c>
      <c r="B64" s="3" t="s">
        <v>187</v>
      </c>
      <c r="C64" s="12" t="s">
        <v>77</v>
      </c>
      <c r="D64" s="3" t="s">
        <v>188</v>
      </c>
      <c r="E64" s="3" t="s">
        <v>65</v>
      </c>
      <c r="F64" s="3" t="s">
        <v>189</v>
      </c>
      <c r="G64" s="3" t="s">
        <v>73</v>
      </c>
      <c r="H64" s="10"/>
      <c r="I64" s="7" t="s">
        <v>147</v>
      </c>
      <c r="J64" s="14">
        <v>69</v>
      </c>
      <c r="K64" s="18">
        <v>5</v>
      </c>
      <c r="L64" s="8">
        <v>5</v>
      </c>
      <c r="M64" s="8">
        <v>5</v>
      </c>
      <c r="N64" s="8">
        <v>5</v>
      </c>
      <c r="O64" s="8">
        <v>5</v>
      </c>
      <c r="P64" s="8">
        <v>5</v>
      </c>
      <c r="Q64" s="8">
        <v>5</v>
      </c>
      <c r="R64" s="19">
        <v>5</v>
      </c>
      <c r="S64" s="18">
        <v>5</v>
      </c>
      <c r="T64" s="8">
        <v>5</v>
      </c>
      <c r="U64" s="8">
        <v>5</v>
      </c>
      <c r="V64" s="8">
        <v>5</v>
      </c>
      <c r="W64" s="8">
        <v>3</v>
      </c>
      <c r="X64" s="8">
        <v>5</v>
      </c>
      <c r="Y64" s="8">
        <v>5</v>
      </c>
      <c r="Z64" s="8">
        <v>4</v>
      </c>
      <c r="AA64" s="8">
        <v>4</v>
      </c>
      <c r="AB64" s="8">
        <v>5</v>
      </c>
      <c r="AC64" s="8">
        <v>5</v>
      </c>
      <c r="AD64" s="8">
        <v>5</v>
      </c>
      <c r="AE64" s="8">
        <v>5</v>
      </c>
      <c r="AF64" s="8">
        <v>4</v>
      </c>
      <c r="AG64" s="8">
        <v>4</v>
      </c>
      <c r="AH64" s="8">
        <v>4</v>
      </c>
      <c r="AI64" s="8">
        <v>5</v>
      </c>
      <c r="AJ64" s="8">
        <v>5</v>
      </c>
      <c r="AK64" s="8">
        <v>3</v>
      </c>
      <c r="AL64" s="8">
        <v>3</v>
      </c>
      <c r="AM64" s="8">
        <v>4</v>
      </c>
      <c r="AN64" s="8">
        <v>5</v>
      </c>
      <c r="AO64" s="8">
        <v>5</v>
      </c>
      <c r="AP64" s="8">
        <v>3</v>
      </c>
      <c r="AQ64" s="8">
        <v>5</v>
      </c>
      <c r="AR64" s="8">
        <v>5</v>
      </c>
      <c r="AS64" s="8">
        <v>5</v>
      </c>
      <c r="AT64" s="19">
        <v>5</v>
      </c>
      <c r="AU64" s="18">
        <v>5</v>
      </c>
      <c r="AV64" s="8">
        <v>5</v>
      </c>
      <c r="AW64" s="8">
        <v>5</v>
      </c>
      <c r="AX64" s="8">
        <v>5</v>
      </c>
      <c r="AY64" s="8">
        <v>5</v>
      </c>
      <c r="AZ64" s="8">
        <v>5</v>
      </c>
      <c r="BA64" s="8">
        <v>5</v>
      </c>
      <c r="BB64" s="8">
        <v>5</v>
      </c>
      <c r="BC64" s="8">
        <v>5</v>
      </c>
      <c r="BD64" s="19">
        <v>5</v>
      </c>
    </row>
    <row r="65" spans="1:56" x14ac:dyDescent="0.25">
      <c r="A65" s="4">
        <v>70</v>
      </c>
      <c r="B65" s="3" t="s">
        <v>226</v>
      </c>
      <c r="C65" s="12" t="s">
        <v>77</v>
      </c>
      <c r="D65" s="3" t="s">
        <v>227</v>
      </c>
      <c r="E65" s="3" t="s">
        <v>209</v>
      </c>
      <c r="F65" s="3" t="s">
        <v>228</v>
      </c>
      <c r="G65" s="3" t="s">
        <v>220</v>
      </c>
      <c r="H65" s="3" t="s">
        <v>146</v>
      </c>
      <c r="I65" s="34" t="s">
        <v>225</v>
      </c>
      <c r="J65" s="14">
        <v>70</v>
      </c>
      <c r="K65" s="18">
        <v>5</v>
      </c>
      <c r="L65" s="8">
        <v>4</v>
      </c>
      <c r="M65" s="8">
        <v>5</v>
      </c>
      <c r="N65" s="8">
        <v>5</v>
      </c>
      <c r="O65" s="8">
        <v>4</v>
      </c>
      <c r="P65" s="8">
        <v>5</v>
      </c>
      <c r="Q65" s="8">
        <v>5</v>
      </c>
      <c r="R65" s="19">
        <v>3</v>
      </c>
      <c r="S65" s="18">
        <v>5</v>
      </c>
      <c r="T65" s="8">
        <v>4</v>
      </c>
      <c r="U65" s="8">
        <v>4</v>
      </c>
      <c r="V65" s="8">
        <v>4</v>
      </c>
      <c r="W65" s="8">
        <v>4</v>
      </c>
      <c r="X65" s="8">
        <v>4</v>
      </c>
      <c r="Y65" s="8">
        <v>4</v>
      </c>
      <c r="Z65" s="8">
        <v>5</v>
      </c>
      <c r="AA65" s="8">
        <v>4</v>
      </c>
      <c r="AB65" s="8">
        <v>4</v>
      </c>
      <c r="AC65" s="8">
        <v>5</v>
      </c>
      <c r="AD65" s="8">
        <v>4</v>
      </c>
      <c r="AE65" s="8">
        <v>4</v>
      </c>
      <c r="AF65" s="8">
        <v>4</v>
      </c>
      <c r="AG65" s="8">
        <v>4</v>
      </c>
      <c r="AH65" s="8">
        <v>4</v>
      </c>
      <c r="AI65" s="8">
        <v>4</v>
      </c>
      <c r="AJ65" s="8">
        <v>5</v>
      </c>
      <c r="AK65" s="8">
        <v>3</v>
      </c>
      <c r="AL65" s="8">
        <v>3</v>
      </c>
      <c r="AM65" s="8">
        <v>3</v>
      </c>
      <c r="AN65" s="9">
        <v>3</v>
      </c>
      <c r="AO65" s="8">
        <v>5</v>
      </c>
      <c r="AP65" s="8">
        <v>5</v>
      </c>
      <c r="AQ65" s="8">
        <v>3</v>
      </c>
      <c r="AR65" s="8">
        <v>3</v>
      </c>
      <c r="AS65" s="8">
        <v>5</v>
      </c>
      <c r="AT65" s="19">
        <v>5</v>
      </c>
      <c r="AU65" s="18">
        <v>5</v>
      </c>
      <c r="AV65" s="8">
        <v>5</v>
      </c>
      <c r="AW65" s="8">
        <v>4</v>
      </c>
      <c r="AX65" s="8">
        <v>4</v>
      </c>
      <c r="AY65" s="8">
        <v>5</v>
      </c>
      <c r="AZ65" s="8">
        <v>5</v>
      </c>
      <c r="BA65" s="8">
        <v>4</v>
      </c>
      <c r="BB65" s="8">
        <v>5</v>
      </c>
      <c r="BC65" s="8">
        <v>5</v>
      </c>
      <c r="BD65" s="19">
        <v>5</v>
      </c>
    </row>
    <row r="66" spans="1:56" x14ac:dyDescent="0.25">
      <c r="A66" s="4">
        <v>71</v>
      </c>
      <c r="B66" s="3" t="s">
        <v>229</v>
      </c>
      <c r="C66" s="12" t="s">
        <v>77</v>
      </c>
      <c r="D66" s="3" t="s">
        <v>130</v>
      </c>
      <c r="E66" s="3" t="s">
        <v>230</v>
      </c>
      <c r="F66" s="3" t="s">
        <v>66</v>
      </c>
      <c r="G66" s="3" t="s">
        <v>73</v>
      </c>
      <c r="H66" s="3" t="s">
        <v>231</v>
      </c>
      <c r="I66" s="34" t="s">
        <v>225</v>
      </c>
      <c r="J66" s="14">
        <v>71</v>
      </c>
      <c r="K66" s="18">
        <v>5</v>
      </c>
      <c r="L66" s="8">
        <v>4</v>
      </c>
      <c r="M66" s="8">
        <v>5</v>
      </c>
      <c r="N66" s="8">
        <v>5</v>
      </c>
      <c r="O66" s="8">
        <v>4</v>
      </c>
      <c r="P66" s="8">
        <v>5</v>
      </c>
      <c r="Q66" s="8">
        <v>5</v>
      </c>
      <c r="R66" s="19">
        <v>4</v>
      </c>
      <c r="S66" s="18">
        <v>5</v>
      </c>
      <c r="T66" s="8">
        <v>4</v>
      </c>
      <c r="U66" s="8">
        <v>4</v>
      </c>
      <c r="V66" s="8">
        <v>4</v>
      </c>
      <c r="W66" s="8">
        <v>4</v>
      </c>
      <c r="X66" s="8">
        <v>4</v>
      </c>
      <c r="Y66" s="8">
        <v>4</v>
      </c>
      <c r="Z66" s="8">
        <v>5</v>
      </c>
      <c r="AA66" s="8">
        <v>4</v>
      </c>
      <c r="AB66" s="8">
        <v>4</v>
      </c>
      <c r="AC66" s="8">
        <v>5</v>
      </c>
      <c r="AD66" s="8">
        <v>4</v>
      </c>
      <c r="AE66" s="8">
        <v>4</v>
      </c>
      <c r="AF66" s="8">
        <v>4</v>
      </c>
      <c r="AG66" s="8">
        <v>4</v>
      </c>
      <c r="AH66" s="8">
        <v>4</v>
      </c>
      <c r="AI66" s="8">
        <v>4</v>
      </c>
      <c r="AJ66" s="8">
        <v>5</v>
      </c>
      <c r="AK66" s="8">
        <v>3</v>
      </c>
      <c r="AL66" s="8">
        <v>3</v>
      </c>
      <c r="AM66" s="8">
        <v>3</v>
      </c>
      <c r="AN66" s="9">
        <v>3</v>
      </c>
      <c r="AO66" s="8">
        <v>5</v>
      </c>
      <c r="AP66" s="8">
        <v>5</v>
      </c>
      <c r="AQ66" s="8">
        <v>3</v>
      </c>
      <c r="AR66" s="8">
        <v>3</v>
      </c>
      <c r="AS66" s="8">
        <v>5</v>
      </c>
      <c r="AT66" s="19">
        <v>5</v>
      </c>
      <c r="AU66" s="18">
        <v>5</v>
      </c>
      <c r="AV66" s="8">
        <v>5</v>
      </c>
      <c r="AW66" s="8">
        <v>4</v>
      </c>
      <c r="AX66" s="8">
        <v>4</v>
      </c>
      <c r="AY66" s="8">
        <v>5</v>
      </c>
      <c r="AZ66" s="8">
        <v>5</v>
      </c>
      <c r="BA66" s="8">
        <v>4</v>
      </c>
      <c r="BB66" s="8">
        <v>5</v>
      </c>
      <c r="BC66" s="8">
        <v>5</v>
      </c>
      <c r="BD66" s="19">
        <v>5</v>
      </c>
    </row>
    <row r="67" spans="1:56" x14ac:dyDescent="0.25">
      <c r="J67" s="105"/>
      <c r="K67" s="106"/>
      <c r="L67" s="107"/>
      <c r="M67" s="107"/>
      <c r="N67" s="107"/>
      <c r="O67" s="107"/>
      <c r="P67" s="107"/>
      <c r="Q67" s="107"/>
      <c r="R67" s="108"/>
      <c r="S67" s="106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8">
        <f>SUBTOTAL(109,Table1[36])</f>
        <v>254</v>
      </c>
      <c r="AU67" s="106">
        <f>SUBTOTAL(109,Table1[37])</f>
        <v>258</v>
      </c>
      <c r="AV67" s="107"/>
      <c r="AW67" s="107"/>
      <c r="AX67" s="107"/>
      <c r="AY67" s="107"/>
      <c r="AZ67" s="107"/>
      <c r="BA67" s="107"/>
      <c r="BB67" s="107"/>
      <c r="BC67" s="107"/>
      <c r="BD67" s="108"/>
    </row>
    <row r="68" spans="1:56" x14ac:dyDescent="0.25">
      <c r="B68" s="2" t="s">
        <v>235</v>
      </c>
      <c r="C68" s="39" t="s">
        <v>243</v>
      </c>
      <c r="D68" s="4" t="s">
        <v>244</v>
      </c>
      <c r="F68" s="174" t="s">
        <v>243</v>
      </c>
      <c r="G68" s="173" t="s">
        <v>244</v>
      </c>
    </row>
    <row r="69" spans="1:56" x14ac:dyDescent="0.25">
      <c r="B69" t="s">
        <v>77</v>
      </c>
      <c r="C69">
        <f>D69/60*100</f>
        <v>51.666666666666671</v>
      </c>
      <c r="D69">
        <v>31</v>
      </c>
      <c r="F69">
        <f>G69/60*100</f>
        <v>53.333333333333336</v>
      </c>
      <c r="G69">
        <v>32</v>
      </c>
    </row>
    <row r="70" spans="1:56" x14ac:dyDescent="0.25">
      <c r="B70" t="s">
        <v>63</v>
      </c>
      <c r="C70">
        <f>D70/60*100</f>
        <v>45</v>
      </c>
      <c r="D70">
        <v>27</v>
      </c>
      <c r="F70">
        <f>G70/60*100</f>
        <v>46.666666666666664</v>
      </c>
      <c r="G70">
        <v>28</v>
      </c>
    </row>
    <row r="71" spans="1:56" x14ac:dyDescent="0.25">
      <c r="B71" t="s">
        <v>236</v>
      </c>
      <c r="C71">
        <f>D71/60*100</f>
        <v>3.3333333333333335</v>
      </c>
      <c r="D71">
        <v>2</v>
      </c>
      <c r="F71">
        <f>G71/60*100</f>
        <v>0</v>
      </c>
      <c r="G71">
        <v>0</v>
      </c>
    </row>
    <row r="72" spans="1:56" x14ac:dyDescent="0.25">
      <c r="B72" t="s">
        <v>234</v>
      </c>
      <c r="C72">
        <f>C69+C70+C71</f>
        <v>100</v>
      </c>
      <c r="D72">
        <f>D69+D70+D71</f>
        <v>60</v>
      </c>
      <c r="F72">
        <f>F69+F70+F71</f>
        <v>100</v>
      </c>
      <c r="G72">
        <f>G69+G70+G71</f>
        <v>60</v>
      </c>
    </row>
    <row r="74" spans="1:56" x14ac:dyDescent="0.25">
      <c r="B74" s="2" t="s">
        <v>237</v>
      </c>
      <c r="C74" s="4" t="s">
        <v>243</v>
      </c>
      <c r="D74" s="4" t="s">
        <v>244</v>
      </c>
      <c r="F74" s="4" t="s">
        <v>243</v>
      </c>
      <c r="G74" s="4" t="s">
        <v>244</v>
      </c>
    </row>
    <row r="75" spans="1:56" x14ac:dyDescent="0.25">
      <c r="B75" t="s">
        <v>242</v>
      </c>
      <c r="C75">
        <f>1/60*100</f>
        <v>1.6666666666666667</v>
      </c>
      <c r="D75">
        <v>1</v>
      </c>
      <c r="F75">
        <f>G75/60*100</f>
        <v>3.3333333333333335</v>
      </c>
      <c r="G75">
        <v>2</v>
      </c>
    </row>
    <row r="76" spans="1:56" x14ac:dyDescent="0.25">
      <c r="B76" t="s">
        <v>238</v>
      </c>
      <c r="C76">
        <f>15/60*100</f>
        <v>25</v>
      </c>
      <c r="D76">
        <v>15</v>
      </c>
      <c r="F76">
        <f>G76/60*100</f>
        <v>36.666666666666664</v>
      </c>
      <c r="G76">
        <v>22</v>
      </c>
    </row>
    <row r="77" spans="1:56" x14ac:dyDescent="0.25">
      <c r="B77" t="s">
        <v>239</v>
      </c>
      <c r="C77">
        <f>D77/60*100</f>
        <v>28.333333333333332</v>
      </c>
      <c r="D77">
        <v>17</v>
      </c>
      <c r="F77">
        <f>G77/60*100</f>
        <v>30</v>
      </c>
      <c r="G77">
        <v>18</v>
      </c>
    </row>
    <row r="78" spans="1:56" x14ac:dyDescent="0.25">
      <c r="B78" t="s">
        <v>240</v>
      </c>
      <c r="C78">
        <f>17/60*100</f>
        <v>28.333333333333332</v>
      </c>
      <c r="D78">
        <v>17</v>
      </c>
      <c r="F78">
        <f>G78/60*100</f>
        <v>30</v>
      </c>
      <c r="G78">
        <v>18</v>
      </c>
    </row>
    <row r="79" spans="1:56" x14ac:dyDescent="0.25">
      <c r="B79" t="s">
        <v>241</v>
      </c>
      <c r="C79">
        <f>D79/60*100</f>
        <v>16.666666666666664</v>
      </c>
      <c r="D79">
        <v>10</v>
      </c>
      <c r="F79">
        <f>G79/60*100</f>
        <v>0</v>
      </c>
      <c r="G79">
        <v>0</v>
      </c>
    </row>
    <row r="80" spans="1:56" x14ac:dyDescent="0.25">
      <c r="B80" t="s">
        <v>234</v>
      </c>
      <c r="C80">
        <f>SUM(C75:C79)</f>
        <v>100</v>
      </c>
      <c r="D80">
        <f>SUM(D75:D79)</f>
        <v>60</v>
      </c>
      <c r="F80">
        <f>SUM(F75:F79)</f>
        <v>100</v>
      </c>
      <c r="G80">
        <f>SUM(G75:G79)</f>
        <v>60</v>
      </c>
    </row>
    <row r="82" spans="2:7" x14ac:dyDescent="0.25">
      <c r="B82" s="2" t="s">
        <v>245</v>
      </c>
      <c r="C82" s="4" t="s">
        <v>243</v>
      </c>
      <c r="D82" s="4" t="s">
        <v>244</v>
      </c>
      <c r="F82" s="4" t="s">
        <v>243</v>
      </c>
      <c r="G82" s="4" t="s">
        <v>244</v>
      </c>
    </row>
    <row r="83" spans="2:7" x14ac:dyDescent="0.25">
      <c r="B83" t="s">
        <v>110</v>
      </c>
      <c r="C83">
        <f>3/60*100</f>
        <v>5</v>
      </c>
      <c r="D83">
        <v>3</v>
      </c>
      <c r="F83">
        <f>3/60*100</f>
        <v>5</v>
      </c>
      <c r="G83">
        <v>3</v>
      </c>
    </row>
    <row r="84" spans="2:7" x14ac:dyDescent="0.25">
      <c r="B84" t="s">
        <v>170</v>
      </c>
      <c r="C84">
        <f>2/60*100</f>
        <v>3.3333333333333335</v>
      </c>
      <c r="D84">
        <v>2</v>
      </c>
      <c r="F84">
        <f>2/60*100</f>
        <v>3.3333333333333335</v>
      </c>
      <c r="G84">
        <v>2</v>
      </c>
    </row>
    <row r="85" spans="2:7" x14ac:dyDescent="0.25">
      <c r="B85" t="s">
        <v>65</v>
      </c>
      <c r="C85">
        <f>D85/60*100</f>
        <v>65</v>
      </c>
      <c r="D85">
        <v>39</v>
      </c>
      <c r="F85">
        <f>G85/60*100</f>
        <v>70</v>
      </c>
      <c r="G85">
        <v>42</v>
      </c>
    </row>
    <row r="86" spans="2:7" x14ac:dyDescent="0.25">
      <c r="B86" t="s">
        <v>84</v>
      </c>
      <c r="C86">
        <f>13/60*100</f>
        <v>21.666666666666668</v>
      </c>
      <c r="D86">
        <v>13</v>
      </c>
      <c r="F86">
        <f>13/60*100</f>
        <v>21.666666666666668</v>
      </c>
      <c r="G86">
        <v>13</v>
      </c>
    </row>
    <row r="87" spans="2:7" x14ac:dyDescent="0.25">
      <c r="B87" t="s">
        <v>246</v>
      </c>
      <c r="C87" t="s">
        <v>223</v>
      </c>
      <c r="D87" t="s">
        <v>224</v>
      </c>
      <c r="F87" t="s">
        <v>223</v>
      </c>
      <c r="G87" t="s">
        <v>224</v>
      </c>
    </row>
    <row r="88" spans="2:7" x14ac:dyDescent="0.25">
      <c r="B88" t="s">
        <v>241</v>
      </c>
      <c r="C88">
        <f>D88/60*100</f>
        <v>5</v>
      </c>
      <c r="D88">
        <v>3</v>
      </c>
      <c r="F88">
        <f>G88/60*100</f>
        <v>0</v>
      </c>
      <c r="G88">
        <v>0</v>
      </c>
    </row>
    <row r="89" spans="2:7" x14ac:dyDescent="0.25">
      <c r="B89" t="s">
        <v>234</v>
      </c>
      <c r="C89">
        <f>SUM(C83:C88)</f>
        <v>100</v>
      </c>
      <c r="D89">
        <f>SUM(D83:D88)</f>
        <v>60</v>
      </c>
      <c r="F89">
        <f>SUM(F83:F88)</f>
        <v>100</v>
      </c>
      <c r="G89">
        <f>SUM(G83:G88)</f>
        <v>60</v>
      </c>
    </row>
    <row r="91" spans="2:7" x14ac:dyDescent="0.25">
      <c r="B91" s="2" t="s">
        <v>247</v>
      </c>
      <c r="C91" s="4" t="s">
        <v>243</v>
      </c>
      <c r="D91" s="4" t="s">
        <v>244</v>
      </c>
      <c r="F91" s="4" t="s">
        <v>243</v>
      </c>
      <c r="G91" s="4" t="s">
        <v>244</v>
      </c>
    </row>
    <row r="92" spans="2:7" x14ac:dyDescent="0.25">
      <c r="B92" t="s">
        <v>91</v>
      </c>
      <c r="C92">
        <f>6/60*100</f>
        <v>10</v>
      </c>
      <c r="D92">
        <v>6</v>
      </c>
      <c r="F92">
        <f>6/60*100</f>
        <v>10</v>
      </c>
      <c r="G92">
        <v>6</v>
      </c>
    </row>
    <row r="93" spans="2:7" x14ac:dyDescent="0.25">
      <c r="B93" t="s">
        <v>79</v>
      </c>
      <c r="C93">
        <f>11/60*100</f>
        <v>18.333333333333332</v>
      </c>
      <c r="D93">
        <v>11</v>
      </c>
      <c r="F93">
        <f>11/60*100</f>
        <v>18.333333333333332</v>
      </c>
      <c r="G93">
        <v>11</v>
      </c>
    </row>
    <row r="94" spans="2:7" x14ac:dyDescent="0.25">
      <c r="B94" t="s">
        <v>114</v>
      </c>
      <c r="C94">
        <f>5/60*100</f>
        <v>8.3333333333333321</v>
      </c>
      <c r="D94">
        <v>5</v>
      </c>
      <c r="F94">
        <f>5/60*100</f>
        <v>8.3333333333333321</v>
      </c>
      <c r="G94">
        <v>5</v>
      </c>
    </row>
    <row r="95" spans="2:7" x14ac:dyDescent="0.25">
      <c r="B95" t="s">
        <v>66</v>
      </c>
      <c r="C95">
        <f>4/60*100</f>
        <v>6.666666666666667</v>
      </c>
      <c r="D95">
        <v>4</v>
      </c>
      <c r="F95">
        <f>4/60*100</f>
        <v>6.666666666666667</v>
      </c>
      <c r="G95">
        <v>4</v>
      </c>
    </row>
    <row r="96" spans="2:7" x14ac:dyDescent="0.25">
      <c r="B96" t="s">
        <v>108</v>
      </c>
      <c r="C96">
        <f>2/60*100</f>
        <v>3.3333333333333335</v>
      </c>
      <c r="D96">
        <v>2</v>
      </c>
      <c r="F96">
        <f>2/60*100</f>
        <v>3.3333333333333335</v>
      </c>
      <c r="G96">
        <v>2</v>
      </c>
    </row>
    <row r="97" spans="2:8" x14ac:dyDescent="0.25">
      <c r="B97" t="s">
        <v>157</v>
      </c>
      <c r="C97">
        <f>D97/60*100</f>
        <v>43.333333333333336</v>
      </c>
      <c r="D97">
        <v>26</v>
      </c>
      <c r="F97">
        <f>G97/60*100</f>
        <v>53.333333333333336</v>
      </c>
      <c r="G97">
        <v>32</v>
      </c>
    </row>
    <row r="98" spans="2:8" x14ac:dyDescent="0.25">
      <c r="B98" t="s">
        <v>241</v>
      </c>
      <c r="C98">
        <f>D98/60*100</f>
        <v>10</v>
      </c>
      <c r="D98">
        <v>6</v>
      </c>
      <c r="E98" s="53" t="s">
        <v>374</v>
      </c>
      <c r="F98" s="175">
        <f>G98/60*100</f>
        <v>90</v>
      </c>
      <c r="G98" s="175">
        <v>54</v>
      </c>
      <c r="H98">
        <f>SUM(G93:G97)</f>
        <v>54</v>
      </c>
    </row>
    <row r="99" spans="2:8" x14ac:dyDescent="0.25">
      <c r="B99" t="s">
        <v>234</v>
      </c>
      <c r="C99">
        <f>SUM(C92:C98)</f>
        <v>100</v>
      </c>
      <c r="D99">
        <f>SUM(D92:D98)</f>
        <v>60</v>
      </c>
      <c r="F99">
        <f>SUM(F92:F98)</f>
        <v>190</v>
      </c>
      <c r="G99">
        <f>SUM(G92:G98)</f>
        <v>114</v>
      </c>
    </row>
    <row r="101" spans="2:8" x14ac:dyDescent="0.25">
      <c r="B101" s="2" t="s">
        <v>248</v>
      </c>
    </row>
    <row r="102" spans="2:8" x14ac:dyDescent="0.25">
      <c r="B102" t="s">
        <v>328</v>
      </c>
      <c r="C102">
        <f>4/60*100</f>
        <v>6.666666666666667</v>
      </c>
      <c r="D102">
        <v>4</v>
      </c>
      <c r="F102">
        <f>4/60*100</f>
        <v>6.666666666666667</v>
      </c>
      <c r="G102">
        <v>4</v>
      </c>
    </row>
    <row r="103" spans="2:8" x14ac:dyDescent="0.25">
      <c r="B103" t="s">
        <v>329</v>
      </c>
      <c r="C103">
        <f>19/60*100</f>
        <v>31.666666666666664</v>
      </c>
      <c r="D103">
        <v>19</v>
      </c>
      <c r="F103">
        <f>G103/60*100</f>
        <v>33.333333333333329</v>
      </c>
      <c r="G103">
        <v>20</v>
      </c>
    </row>
    <row r="104" spans="2:8" x14ac:dyDescent="0.25">
      <c r="B104" t="s">
        <v>158</v>
      </c>
      <c r="C104">
        <f>3/60*100</f>
        <v>5</v>
      </c>
      <c r="D104">
        <v>3</v>
      </c>
      <c r="F104">
        <f>3/60*100</f>
        <v>5</v>
      </c>
      <c r="G104">
        <v>3</v>
      </c>
    </row>
    <row r="105" spans="2:8" ht="36" customHeight="1" x14ac:dyDescent="0.25">
      <c r="B105" s="40" t="s">
        <v>334</v>
      </c>
      <c r="C105">
        <f>D105/60*100</f>
        <v>43.333333333333336</v>
      </c>
      <c r="D105">
        <v>26</v>
      </c>
      <c r="F105">
        <f>G105/60*100</f>
        <v>46.666666666666664</v>
      </c>
      <c r="G105">
        <v>28</v>
      </c>
    </row>
    <row r="106" spans="2:8" x14ac:dyDescent="0.25">
      <c r="B106" t="s">
        <v>249</v>
      </c>
      <c r="C106">
        <f>4/60*100</f>
        <v>6.666666666666667</v>
      </c>
      <c r="D106">
        <v>4</v>
      </c>
      <c r="F106">
        <f>4/60*100</f>
        <v>6.666666666666667</v>
      </c>
      <c r="G106">
        <v>4</v>
      </c>
    </row>
    <row r="107" spans="2:8" x14ac:dyDescent="0.25">
      <c r="B107" t="s">
        <v>155</v>
      </c>
      <c r="C107">
        <f>1/60*100</f>
        <v>1.6666666666666667</v>
      </c>
      <c r="D107">
        <v>1</v>
      </c>
      <c r="F107">
        <f>1/60*100</f>
        <v>1.6666666666666667</v>
      </c>
      <c r="G107">
        <v>1</v>
      </c>
    </row>
    <row r="108" spans="2:8" x14ac:dyDescent="0.25">
      <c r="B108" t="s">
        <v>241</v>
      </c>
      <c r="C108">
        <f>D108/60*100</f>
        <v>5</v>
      </c>
      <c r="D108">
        <v>3</v>
      </c>
      <c r="F108">
        <f>G108/60*100</f>
        <v>0</v>
      </c>
      <c r="G108">
        <v>0</v>
      </c>
    </row>
    <row r="109" spans="2:8" x14ac:dyDescent="0.25">
      <c r="B109" t="s">
        <v>234</v>
      </c>
      <c r="C109">
        <f>SUM(C102:C108)</f>
        <v>100</v>
      </c>
      <c r="D109">
        <f>SUM(D102:D108)</f>
        <v>60</v>
      </c>
      <c r="F109">
        <f>SUM(F102:F108)</f>
        <v>100</v>
      </c>
      <c r="G109">
        <f>SUM(G102:G108)</f>
        <v>60</v>
      </c>
    </row>
    <row r="111" spans="2:8" x14ac:dyDescent="0.25">
      <c r="B111" s="2" t="s">
        <v>250</v>
      </c>
    </row>
    <row r="112" spans="2:8" x14ac:dyDescent="0.25">
      <c r="B112" t="s">
        <v>349</v>
      </c>
      <c r="C112">
        <f>D112/60*100</f>
        <v>30</v>
      </c>
      <c r="D112">
        <v>18</v>
      </c>
      <c r="F112">
        <f>G112/60*100</f>
        <v>41.666666666666671</v>
      </c>
      <c r="G112">
        <v>25</v>
      </c>
    </row>
    <row r="113" spans="2:7" x14ac:dyDescent="0.25">
      <c r="B113" t="s">
        <v>252</v>
      </c>
      <c r="C113">
        <f>D113/60*100</f>
        <v>23.333333333333332</v>
      </c>
      <c r="D113">
        <v>14</v>
      </c>
      <c r="F113">
        <f>G113/60*100</f>
        <v>23.333333333333332</v>
      </c>
      <c r="G113">
        <v>14</v>
      </c>
    </row>
    <row r="114" spans="2:7" x14ac:dyDescent="0.25">
      <c r="B114" t="s">
        <v>251</v>
      </c>
      <c r="C114">
        <f>D114/60*100</f>
        <v>30</v>
      </c>
      <c r="D114">
        <v>18</v>
      </c>
      <c r="F114">
        <f>G114/60*100</f>
        <v>30</v>
      </c>
      <c r="G114">
        <v>18</v>
      </c>
    </row>
    <row r="115" spans="2:7" x14ac:dyDescent="0.25">
      <c r="B115" t="s">
        <v>238</v>
      </c>
      <c r="C115">
        <f>D115/60*100</f>
        <v>5</v>
      </c>
      <c r="D115">
        <v>3</v>
      </c>
      <c r="F115">
        <f>G115/60*100</f>
        <v>5</v>
      </c>
      <c r="G115">
        <v>3</v>
      </c>
    </row>
    <row r="116" spans="2:7" x14ac:dyDescent="0.25">
      <c r="B116" t="s">
        <v>241</v>
      </c>
      <c r="C116">
        <f>D116/60*100</f>
        <v>11.666666666666666</v>
      </c>
      <c r="D116">
        <v>7</v>
      </c>
      <c r="F116">
        <f>G116/60*100</f>
        <v>0</v>
      </c>
      <c r="G116">
        <v>0</v>
      </c>
    </row>
    <row r="117" spans="2:7" x14ac:dyDescent="0.25">
      <c r="B117" t="s">
        <v>234</v>
      </c>
      <c r="C117">
        <f>SUM(C111:C116)</f>
        <v>100</v>
      </c>
      <c r="D117">
        <f>SUM(D111:D116)</f>
        <v>60</v>
      </c>
      <c r="F117">
        <f>SUM(F111:F116)</f>
        <v>100</v>
      </c>
      <c r="G117">
        <f>SUM(G111:G116)</f>
        <v>60</v>
      </c>
    </row>
    <row r="119" spans="2:7" x14ac:dyDescent="0.25">
      <c r="B119" s="2" t="s">
        <v>375</v>
      </c>
    </row>
    <row r="120" spans="2:7" x14ac:dyDescent="0.25">
      <c r="B120" t="s">
        <v>352</v>
      </c>
      <c r="F120">
        <f>G120/60*100</f>
        <v>11.666666666666666</v>
      </c>
      <c r="G120">
        <v>7</v>
      </c>
    </row>
    <row r="121" spans="2:7" x14ac:dyDescent="0.25">
      <c r="B121" t="s">
        <v>376</v>
      </c>
      <c r="F121">
        <f>G121/60*100</f>
        <v>30</v>
      </c>
      <c r="G121">
        <v>18</v>
      </c>
    </row>
    <row r="122" spans="2:7" x14ac:dyDescent="0.25">
      <c r="B122" t="s">
        <v>377</v>
      </c>
      <c r="F122">
        <f>G122/60*100</f>
        <v>58.333333333333336</v>
      </c>
      <c r="G122">
        <v>35</v>
      </c>
    </row>
    <row r="123" spans="2:7" x14ac:dyDescent="0.25">
      <c r="F123">
        <f t="shared" ref="F123:F124" si="0">G123/60*100</f>
        <v>0</v>
      </c>
    </row>
    <row r="124" spans="2:7" x14ac:dyDescent="0.25">
      <c r="F124">
        <f t="shared" si="0"/>
        <v>100</v>
      </c>
      <c r="G124">
        <f>SUM(G120:G123)</f>
        <v>60</v>
      </c>
    </row>
  </sheetData>
  <mergeCells count="6">
    <mergeCell ref="K4:BD4"/>
    <mergeCell ref="B5:H5"/>
    <mergeCell ref="A5:A6"/>
    <mergeCell ref="K5:R5"/>
    <mergeCell ref="S5:AT5"/>
    <mergeCell ref="AU5:BD5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Z65"/>
  <sheetViews>
    <sheetView topLeftCell="A27" zoomScale="73" zoomScaleNormal="73" workbookViewId="0">
      <selection activeCell="J5" sqref="J5:J64"/>
    </sheetView>
  </sheetViews>
  <sheetFormatPr defaultRowHeight="15" x14ac:dyDescent="0.25"/>
  <cols>
    <col min="3" max="3" width="11.5703125" customWidth="1"/>
    <col min="10" max="10" width="14" customWidth="1"/>
    <col min="12" max="12" width="15" customWidth="1"/>
  </cols>
  <sheetData>
    <row r="2" spans="1:26" ht="15.75" thickBot="1" x14ac:dyDescent="0.3">
      <c r="A2" s="2" t="s">
        <v>257</v>
      </c>
      <c r="L2" s="2" t="s">
        <v>272</v>
      </c>
      <c r="N2" s="2" t="s">
        <v>273</v>
      </c>
      <c r="O2" s="2" t="s">
        <v>277</v>
      </c>
      <c r="P2" s="65">
        <v>0</v>
      </c>
      <c r="Q2" s="66">
        <v>70</v>
      </c>
      <c r="R2" s="66">
        <v>140</v>
      </c>
      <c r="S2" s="66">
        <v>210</v>
      </c>
      <c r="T2" s="66">
        <v>280</v>
      </c>
      <c r="U2" s="66">
        <v>350</v>
      </c>
      <c r="W2" s="2" t="s">
        <v>313</v>
      </c>
    </row>
    <row r="3" spans="1:26" ht="16.5" thickTop="1" thickBot="1" x14ac:dyDescent="0.3">
      <c r="A3" s="182" t="s">
        <v>256</v>
      </c>
      <c r="B3" s="182" t="s">
        <v>280</v>
      </c>
      <c r="C3" s="182"/>
      <c r="D3" s="182"/>
      <c r="E3" s="182"/>
      <c r="F3" s="182"/>
      <c r="G3" s="182"/>
      <c r="H3" s="182"/>
      <c r="I3" s="182"/>
      <c r="J3" s="104"/>
      <c r="K3" s="104"/>
      <c r="L3" s="2" t="s">
        <v>274</v>
      </c>
      <c r="N3" s="2" t="s">
        <v>275</v>
      </c>
      <c r="O3" s="2" t="s">
        <v>276</v>
      </c>
      <c r="P3" s="65"/>
      <c r="Q3" s="70" t="s">
        <v>267</v>
      </c>
      <c r="R3" s="69" t="s">
        <v>268</v>
      </c>
      <c r="S3" s="68" t="s">
        <v>269</v>
      </c>
      <c r="T3" s="68" t="s">
        <v>270</v>
      </c>
      <c r="U3" s="68" t="s">
        <v>271</v>
      </c>
      <c r="W3" s="75" t="s">
        <v>285</v>
      </c>
      <c r="X3" s="75"/>
      <c r="Y3" s="75">
        <f>8*60</f>
        <v>480</v>
      </c>
      <c r="Z3" s="53" t="s">
        <v>321</v>
      </c>
    </row>
    <row r="4" spans="1:26" ht="15.75" thickTop="1" x14ac:dyDescent="0.25">
      <c r="A4" s="182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104" t="s">
        <v>330</v>
      </c>
      <c r="K4" s="2"/>
      <c r="M4" t="s">
        <v>255</v>
      </c>
      <c r="N4" t="s">
        <v>254</v>
      </c>
      <c r="O4" t="s">
        <v>253</v>
      </c>
      <c r="P4" s="65"/>
      <c r="Q4" s="67"/>
      <c r="R4" s="67"/>
      <c r="S4" s="67"/>
      <c r="T4" s="67"/>
      <c r="U4" s="67"/>
      <c r="W4" t="s">
        <v>314</v>
      </c>
      <c r="Y4">
        <f>M5+M11+M17+M23+M29+M35+M41+M47</f>
        <v>227</v>
      </c>
    </row>
    <row r="5" spans="1:26" x14ac:dyDescent="0.25">
      <c r="A5" s="4">
        <v>1</v>
      </c>
      <c r="B5" s="44">
        <v>4</v>
      </c>
      <c r="C5" s="45">
        <v>4</v>
      </c>
      <c r="D5" s="45">
        <v>4</v>
      </c>
      <c r="E5" s="45">
        <v>4</v>
      </c>
      <c r="F5" s="45">
        <v>4</v>
      </c>
      <c r="G5" s="45">
        <v>4</v>
      </c>
      <c r="H5" s="45">
        <v>4</v>
      </c>
      <c r="I5" s="46">
        <v>4</v>
      </c>
      <c r="J5" s="51">
        <f>SUM(B5:I5)</f>
        <v>32</v>
      </c>
      <c r="K5" s="51"/>
      <c r="L5" s="63" t="s">
        <v>258</v>
      </c>
      <c r="M5" s="62">
        <v>31</v>
      </c>
      <c r="N5" s="52">
        <v>5</v>
      </c>
      <c r="O5" s="56">
        <f>M5*N5</f>
        <v>155</v>
      </c>
      <c r="P5" s="65"/>
      <c r="Q5" s="67"/>
      <c r="R5" s="67"/>
      <c r="S5" s="67"/>
      <c r="T5" s="67"/>
      <c r="U5" s="67"/>
      <c r="W5" t="s">
        <v>315</v>
      </c>
      <c r="Y5">
        <f>M6+M12+M18+M24+M30+M36+M42+M48</f>
        <v>233</v>
      </c>
    </row>
    <row r="6" spans="1:26" x14ac:dyDescent="0.25">
      <c r="A6" s="4">
        <v>2</v>
      </c>
      <c r="B6" s="41">
        <v>5</v>
      </c>
      <c r="C6" s="42">
        <v>5</v>
      </c>
      <c r="D6" s="42">
        <v>5</v>
      </c>
      <c r="E6" s="42">
        <v>5</v>
      </c>
      <c r="F6" s="42">
        <v>5</v>
      </c>
      <c r="G6" s="42">
        <v>5</v>
      </c>
      <c r="H6" s="42">
        <v>5</v>
      </c>
      <c r="I6" s="43">
        <v>5</v>
      </c>
      <c r="J6" s="51">
        <f>SUM(B6:I6)</f>
        <v>40</v>
      </c>
      <c r="K6" s="109"/>
      <c r="L6" s="15"/>
      <c r="M6" s="51">
        <v>28</v>
      </c>
      <c r="N6" s="55">
        <v>4</v>
      </c>
      <c r="O6" s="16">
        <f>M6*N6</f>
        <v>112</v>
      </c>
      <c r="P6" s="65"/>
      <c r="Q6" s="67"/>
      <c r="R6" s="67"/>
      <c r="S6" s="67"/>
      <c r="T6" s="67"/>
      <c r="U6" s="67"/>
      <c r="W6" t="s">
        <v>316</v>
      </c>
      <c r="Y6">
        <f>M7+M13+M19+M25+M31+M37+M43+M49</f>
        <v>14</v>
      </c>
    </row>
    <row r="7" spans="1:26" x14ac:dyDescent="0.25">
      <c r="A7" s="4">
        <v>3</v>
      </c>
      <c r="B7" s="44">
        <v>4</v>
      </c>
      <c r="C7" s="45">
        <v>4</v>
      </c>
      <c r="D7" s="45">
        <v>4</v>
      </c>
      <c r="E7" s="45">
        <v>5</v>
      </c>
      <c r="F7" s="45">
        <v>4</v>
      </c>
      <c r="G7" s="45">
        <v>4</v>
      </c>
      <c r="H7" s="45">
        <v>5</v>
      </c>
      <c r="I7" s="46">
        <v>5</v>
      </c>
      <c r="J7" s="51">
        <f t="shared" ref="J7:J64" si="0">SUM(B7:I7)</f>
        <v>35</v>
      </c>
      <c r="K7" s="51"/>
      <c r="L7" s="15"/>
      <c r="M7" s="50">
        <v>1</v>
      </c>
      <c r="N7" s="55">
        <v>3</v>
      </c>
      <c r="O7" s="16">
        <f>M7*N7</f>
        <v>3</v>
      </c>
      <c r="P7" s="65"/>
      <c r="Q7" s="67"/>
      <c r="R7" s="67"/>
      <c r="S7" s="67"/>
      <c r="T7" s="67"/>
      <c r="U7" s="67"/>
      <c r="W7" t="s">
        <v>317</v>
      </c>
      <c r="Y7">
        <f>M8+M14+M20+M26+M32+M38+M44+M50</f>
        <v>5</v>
      </c>
    </row>
    <row r="8" spans="1:26" ht="15.75" thickBot="1" x14ac:dyDescent="0.3">
      <c r="A8" s="4">
        <v>4</v>
      </c>
      <c r="B8" s="41">
        <v>4</v>
      </c>
      <c r="C8" s="42">
        <v>4</v>
      </c>
      <c r="D8" s="42">
        <v>4</v>
      </c>
      <c r="E8" s="42">
        <v>4</v>
      </c>
      <c r="F8" s="42">
        <v>4</v>
      </c>
      <c r="G8" s="42">
        <v>4</v>
      </c>
      <c r="H8" s="42">
        <v>4</v>
      </c>
      <c r="I8" s="43">
        <v>4</v>
      </c>
      <c r="J8" s="51">
        <f t="shared" si="0"/>
        <v>32</v>
      </c>
      <c r="K8" s="109"/>
      <c r="L8" s="15"/>
      <c r="M8" s="55"/>
      <c r="N8" s="55">
        <v>2</v>
      </c>
      <c r="O8" s="16">
        <f>M8*N8</f>
        <v>0</v>
      </c>
      <c r="P8" s="65"/>
      <c r="Q8" s="67"/>
      <c r="R8" s="67"/>
      <c r="S8" s="67"/>
      <c r="T8" s="67"/>
      <c r="U8" s="67"/>
      <c r="W8" s="75" t="s">
        <v>318</v>
      </c>
      <c r="X8" s="75"/>
      <c r="Y8" s="75">
        <f>M9+M21+M27+M33+M39+M45+M51</f>
        <v>1</v>
      </c>
    </row>
    <row r="9" spans="1:26" ht="15.75" thickTop="1" x14ac:dyDescent="0.25">
      <c r="A9" s="4">
        <v>5</v>
      </c>
      <c r="B9" s="44">
        <v>4</v>
      </c>
      <c r="C9" s="45">
        <v>4</v>
      </c>
      <c r="D9" s="45">
        <v>4</v>
      </c>
      <c r="E9" s="45">
        <v>4</v>
      </c>
      <c r="F9" s="45">
        <v>4</v>
      </c>
      <c r="G9" s="45">
        <v>4</v>
      </c>
      <c r="H9" s="45">
        <v>4</v>
      </c>
      <c r="I9" s="46">
        <v>4</v>
      </c>
      <c r="J9" s="51">
        <f t="shared" si="0"/>
        <v>32</v>
      </c>
      <c r="K9" s="51"/>
      <c r="L9" s="15"/>
      <c r="M9" s="55"/>
      <c r="N9" s="55">
        <v>1</v>
      </c>
      <c r="O9" s="16">
        <f>M9*N9</f>
        <v>0</v>
      </c>
      <c r="P9" s="65"/>
      <c r="Q9" s="67"/>
      <c r="R9" s="67"/>
      <c r="S9" s="67"/>
      <c r="T9" s="67"/>
      <c r="U9" s="67"/>
      <c r="W9" s="74" t="s">
        <v>282</v>
      </c>
      <c r="Y9">
        <f>SUM(Y4:Y8)</f>
        <v>480</v>
      </c>
    </row>
    <row r="10" spans="1:26" x14ac:dyDescent="0.25">
      <c r="A10" s="4">
        <v>6</v>
      </c>
      <c r="B10" s="41">
        <v>4</v>
      </c>
      <c r="C10" s="42">
        <v>4</v>
      </c>
      <c r="D10" s="42">
        <v>4</v>
      </c>
      <c r="E10" s="42">
        <v>4</v>
      </c>
      <c r="F10" s="42">
        <v>4</v>
      </c>
      <c r="G10" s="42">
        <v>4</v>
      </c>
      <c r="H10" s="42">
        <v>4</v>
      </c>
      <c r="I10" s="43">
        <v>4</v>
      </c>
      <c r="J10" s="51">
        <f t="shared" si="0"/>
        <v>32</v>
      </c>
      <c r="K10" s="109"/>
      <c r="M10" s="60">
        <f>SUM(M5:M9)</f>
        <v>60</v>
      </c>
      <c r="N10" s="58" t="s">
        <v>259</v>
      </c>
      <c r="O10" s="59">
        <f>SUM(O5:O9)</f>
        <v>270</v>
      </c>
      <c r="P10" s="65"/>
      <c r="Q10" s="67"/>
      <c r="R10" s="67"/>
      <c r="S10" s="67"/>
      <c r="T10" s="71" t="s">
        <v>278</v>
      </c>
      <c r="U10" s="67"/>
      <c r="Y10" s="96" t="s">
        <v>320</v>
      </c>
    </row>
    <row r="11" spans="1:26" x14ac:dyDescent="0.25">
      <c r="A11" s="4">
        <v>7</v>
      </c>
      <c r="B11" s="44">
        <v>5</v>
      </c>
      <c r="C11" s="45">
        <v>5</v>
      </c>
      <c r="D11" s="45">
        <v>5</v>
      </c>
      <c r="E11" s="45">
        <v>5</v>
      </c>
      <c r="F11" s="45">
        <v>5</v>
      </c>
      <c r="G11" s="45">
        <v>5</v>
      </c>
      <c r="H11" s="45">
        <v>5</v>
      </c>
      <c r="I11" s="46">
        <v>5</v>
      </c>
      <c r="J11" s="51">
        <f t="shared" si="0"/>
        <v>40</v>
      </c>
      <c r="K11" s="51"/>
      <c r="L11" s="61" t="s">
        <v>260</v>
      </c>
      <c r="M11" s="51">
        <v>28</v>
      </c>
      <c r="N11" s="55">
        <v>5</v>
      </c>
      <c r="O11" s="16">
        <f>M11*N11</f>
        <v>140</v>
      </c>
      <c r="P11" s="65"/>
      <c r="Q11" s="67"/>
      <c r="R11" s="67"/>
      <c r="S11" s="67"/>
      <c r="T11" s="67"/>
      <c r="U11" s="67"/>
    </row>
    <row r="12" spans="1:26" x14ac:dyDescent="0.25">
      <c r="A12" s="4">
        <v>8</v>
      </c>
      <c r="B12" s="41">
        <v>5</v>
      </c>
      <c r="C12" s="42">
        <v>4</v>
      </c>
      <c r="D12" s="42">
        <v>4</v>
      </c>
      <c r="E12" s="42">
        <v>4</v>
      </c>
      <c r="F12" s="42">
        <v>5</v>
      </c>
      <c r="G12" s="42">
        <v>5</v>
      </c>
      <c r="H12" s="42">
        <v>5</v>
      </c>
      <c r="I12" s="43">
        <v>5</v>
      </c>
      <c r="J12" s="51">
        <f t="shared" si="0"/>
        <v>37</v>
      </c>
      <c r="K12" s="109"/>
      <c r="L12" s="16"/>
      <c r="M12" s="50">
        <v>31</v>
      </c>
      <c r="N12" s="55">
        <v>4</v>
      </c>
      <c r="O12" s="16">
        <f>M12*N12</f>
        <v>124</v>
      </c>
      <c r="P12" s="65"/>
      <c r="Q12" s="67"/>
      <c r="R12" s="67"/>
      <c r="S12" s="67"/>
      <c r="T12" s="67"/>
      <c r="U12" s="67"/>
    </row>
    <row r="13" spans="1:26" x14ac:dyDescent="0.25">
      <c r="A13" s="4">
        <v>9</v>
      </c>
      <c r="B13" s="44">
        <v>4</v>
      </c>
      <c r="C13" s="45">
        <v>4</v>
      </c>
      <c r="D13" s="45">
        <v>4</v>
      </c>
      <c r="E13" s="45">
        <v>4</v>
      </c>
      <c r="F13" s="45">
        <v>4</v>
      </c>
      <c r="G13" s="45">
        <v>4</v>
      </c>
      <c r="H13" s="45">
        <v>4</v>
      </c>
      <c r="I13" s="46">
        <v>4</v>
      </c>
      <c r="J13" s="51">
        <f t="shared" si="0"/>
        <v>32</v>
      </c>
      <c r="K13" s="51"/>
      <c r="L13" s="16"/>
      <c r="M13" s="55"/>
      <c r="N13" s="55">
        <v>3</v>
      </c>
      <c r="O13" s="16">
        <f>M13*N13</f>
        <v>0</v>
      </c>
      <c r="P13" s="65"/>
      <c r="Q13" s="67"/>
      <c r="R13" s="67"/>
      <c r="S13" s="67"/>
      <c r="T13" s="67"/>
      <c r="U13" s="67"/>
    </row>
    <row r="14" spans="1:26" x14ac:dyDescent="0.25">
      <c r="A14" s="4">
        <v>10</v>
      </c>
      <c r="B14" s="41">
        <v>5</v>
      </c>
      <c r="C14" s="42">
        <v>5</v>
      </c>
      <c r="D14" s="42">
        <v>5</v>
      </c>
      <c r="E14" s="42">
        <v>5</v>
      </c>
      <c r="F14" s="42">
        <v>5</v>
      </c>
      <c r="G14" s="42">
        <v>5</v>
      </c>
      <c r="H14" s="42">
        <v>5</v>
      </c>
      <c r="I14" s="43">
        <v>5</v>
      </c>
      <c r="J14" s="51">
        <f t="shared" si="0"/>
        <v>40</v>
      </c>
      <c r="K14" s="109"/>
      <c r="L14" s="16"/>
      <c r="M14" s="50">
        <v>1</v>
      </c>
      <c r="N14" s="55">
        <v>2</v>
      </c>
      <c r="O14" s="16">
        <f>M14*N14</f>
        <v>2</v>
      </c>
      <c r="P14" s="65"/>
      <c r="Q14" s="67"/>
      <c r="R14" s="67"/>
      <c r="S14" s="67"/>
      <c r="T14" s="67"/>
      <c r="U14" s="67"/>
    </row>
    <row r="15" spans="1:26" x14ac:dyDescent="0.25">
      <c r="A15" s="4">
        <v>11</v>
      </c>
      <c r="B15" s="44">
        <v>5</v>
      </c>
      <c r="C15" s="44">
        <v>5</v>
      </c>
      <c r="D15" s="44">
        <v>5</v>
      </c>
      <c r="E15" s="44">
        <v>5</v>
      </c>
      <c r="F15" s="44">
        <v>5</v>
      </c>
      <c r="G15" s="44">
        <v>5</v>
      </c>
      <c r="H15" s="44">
        <v>5</v>
      </c>
      <c r="I15" s="44">
        <v>5</v>
      </c>
      <c r="J15" s="51">
        <f t="shared" si="0"/>
        <v>40</v>
      </c>
      <c r="K15" s="51"/>
      <c r="L15" s="16"/>
      <c r="N15" s="55">
        <v>1</v>
      </c>
      <c r="O15" s="16">
        <f>M15*N15</f>
        <v>0</v>
      </c>
      <c r="P15" s="65"/>
      <c r="Q15" s="67"/>
      <c r="R15" s="67"/>
      <c r="S15" s="67"/>
      <c r="T15" s="67"/>
      <c r="U15" s="67"/>
    </row>
    <row r="16" spans="1:26" x14ac:dyDescent="0.25">
      <c r="A16" s="4">
        <v>12</v>
      </c>
      <c r="B16" s="41">
        <v>3</v>
      </c>
      <c r="C16" s="42">
        <v>2</v>
      </c>
      <c r="D16" s="42">
        <v>4</v>
      </c>
      <c r="E16" s="42">
        <v>4</v>
      </c>
      <c r="F16" s="42">
        <v>3</v>
      </c>
      <c r="G16" s="42">
        <v>3</v>
      </c>
      <c r="H16" s="42">
        <v>3</v>
      </c>
      <c r="I16" s="43">
        <v>4</v>
      </c>
      <c r="J16" s="51">
        <f t="shared" si="0"/>
        <v>26</v>
      </c>
      <c r="K16" s="109"/>
      <c r="M16" s="57">
        <f>SUM(M11:M15)</f>
        <v>60</v>
      </c>
      <c r="N16" s="58" t="s">
        <v>259</v>
      </c>
      <c r="O16" s="59">
        <f>SUM(O11:O15)</f>
        <v>266</v>
      </c>
      <c r="P16" s="65"/>
      <c r="Q16" s="67"/>
      <c r="R16" s="67"/>
      <c r="S16" s="67"/>
      <c r="T16" s="71" t="s">
        <v>278</v>
      </c>
      <c r="U16" s="67"/>
    </row>
    <row r="17" spans="1:21" x14ac:dyDescent="0.25">
      <c r="A17" s="4">
        <v>13</v>
      </c>
      <c r="B17" s="44">
        <v>4</v>
      </c>
      <c r="C17" s="44">
        <v>4</v>
      </c>
      <c r="D17" s="44">
        <v>4</v>
      </c>
      <c r="E17" s="44">
        <v>4</v>
      </c>
      <c r="F17" s="44">
        <v>4</v>
      </c>
      <c r="G17" s="44">
        <v>4</v>
      </c>
      <c r="H17" s="44">
        <v>4</v>
      </c>
      <c r="I17" s="23">
        <v>4</v>
      </c>
      <c r="J17" s="51">
        <f t="shared" si="0"/>
        <v>32</v>
      </c>
      <c r="K17" s="72"/>
      <c r="L17" s="53" t="s">
        <v>261</v>
      </c>
      <c r="M17" s="51">
        <v>26</v>
      </c>
      <c r="N17" s="39">
        <v>5</v>
      </c>
      <c r="O17" s="16">
        <f>M17*N17</f>
        <v>130</v>
      </c>
      <c r="P17" s="65"/>
      <c r="Q17" s="67"/>
      <c r="R17" s="67"/>
      <c r="S17" s="67"/>
      <c r="T17" s="67"/>
      <c r="U17" s="67"/>
    </row>
    <row r="18" spans="1:21" x14ac:dyDescent="0.25">
      <c r="A18" s="4">
        <v>14</v>
      </c>
      <c r="B18" s="41">
        <v>4</v>
      </c>
      <c r="C18" s="42">
        <v>4</v>
      </c>
      <c r="D18" s="42">
        <v>4</v>
      </c>
      <c r="E18" s="42">
        <v>4</v>
      </c>
      <c r="F18" s="42">
        <v>5</v>
      </c>
      <c r="G18" s="42">
        <v>4</v>
      </c>
      <c r="H18" s="42">
        <v>4</v>
      </c>
      <c r="I18" s="43">
        <v>4</v>
      </c>
      <c r="J18" s="51">
        <f t="shared" si="0"/>
        <v>33</v>
      </c>
      <c r="K18" s="109"/>
      <c r="M18" s="50">
        <v>31</v>
      </c>
      <c r="N18" s="39">
        <v>4</v>
      </c>
      <c r="O18" s="16">
        <f>M18*N18</f>
        <v>124</v>
      </c>
      <c r="P18" s="65"/>
      <c r="Q18" s="67"/>
      <c r="R18" s="67"/>
      <c r="S18" s="67"/>
      <c r="T18" s="67"/>
      <c r="U18" s="67"/>
    </row>
    <row r="19" spans="1:21" x14ac:dyDescent="0.25">
      <c r="A19" s="4">
        <v>15</v>
      </c>
      <c r="B19" s="44">
        <v>5</v>
      </c>
      <c r="C19" s="45">
        <v>5</v>
      </c>
      <c r="D19" s="45">
        <v>5</v>
      </c>
      <c r="E19" s="45">
        <v>5</v>
      </c>
      <c r="F19" s="45">
        <v>5</v>
      </c>
      <c r="G19" s="45">
        <v>4</v>
      </c>
      <c r="H19" s="45">
        <v>5</v>
      </c>
      <c r="I19" s="46">
        <v>5</v>
      </c>
      <c r="J19" s="51">
        <f t="shared" si="0"/>
        <v>39</v>
      </c>
      <c r="K19" s="51"/>
      <c r="M19" s="51">
        <v>3</v>
      </c>
      <c r="N19" s="39">
        <v>3</v>
      </c>
      <c r="O19" s="16">
        <f>M19*N19</f>
        <v>9</v>
      </c>
      <c r="P19" s="65"/>
      <c r="Q19" s="67"/>
      <c r="R19" s="67"/>
      <c r="S19" s="67"/>
      <c r="T19" s="67"/>
      <c r="U19" s="67"/>
    </row>
    <row r="20" spans="1:21" x14ac:dyDescent="0.25">
      <c r="A20" s="4">
        <v>16</v>
      </c>
      <c r="B20" s="41">
        <v>5</v>
      </c>
      <c r="C20" s="42">
        <v>5</v>
      </c>
      <c r="D20" s="42">
        <v>5</v>
      </c>
      <c r="E20" s="42">
        <v>5</v>
      </c>
      <c r="F20" s="42">
        <v>4</v>
      </c>
      <c r="G20" s="42">
        <v>4</v>
      </c>
      <c r="H20" s="42">
        <v>5</v>
      </c>
      <c r="I20" s="43">
        <v>4</v>
      </c>
      <c r="J20" s="51">
        <f t="shared" si="0"/>
        <v>37</v>
      </c>
      <c r="K20" s="109"/>
      <c r="N20" s="39">
        <v>2</v>
      </c>
      <c r="O20" s="16">
        <f>M20*N20</f>
        <v>0</v>
      </c>
      <c r="P20" s="65"/>
      <c r="Q20" s="67"/>
      <c r="R20" s="67"/>
      <c r="S20" s="67"/>
      <c r="T20" s="67"/>
      <c r="U20" s="67"/>
    </row>
    <row r="21" spans="1:21" x14ac:dyDescent="0.25">
      <c r="A21" s="4">
        <v>17</v>
      </c>
      <c r="B21" s="44">
        <v>4</v>
      </c>
      <c r="C21" s="45">
        <v>4</v>
      </c>
      <c r="D21" s="45">
        <v>4</v>
      </c>
      <c r="E21" s="45">
        <v>4</v>
      </c>
      <c r="F21" s="45">
        <v>4</v>
      </c>
      <c r="G21" s="45">
        <v>4</v>
      </c>
      <c r="H21" s="45">
        <v>4</v>
      </c>
      <c r="I21" s="46">
        <v>4</v>
      </c>
      <c r="J21" s="51">
        <f t="shared" si="0"/>
        <v>32</v>
      </c>
      <c r="K21" s="51"/>
      <c r="N21" s="39">
        <v>1</v>
      </c>
      <c r="O21" s="16">
        <f>M21*N21</f>
        <v>0</v>
      </c>
      <c r="P21" s="65"/>
      <c r="Q21" s="67"/>
      <c r="R21" s="67"/>
      <c r="S21" s="67"/>
      <c r="T21" s="67"/>
      <c r="U21" s="67"/>
    </row>
    <row r="22" spans="1:21" x14ac:dyDescent="0.25">
      <c r="A22" s="4">
        <v>18</v>
      </c>
      <c r="B22" s="41">
        <v>4</v>
      </c>
      <c r="C22" s="25">
        <v>4</v>
      </c>
      <c r="D22" s="42">
        <v>4</v>
      </c>
      <c r="E22" s="42">
        <v>4</v>
      </c>
      <c r="F22" s="42">
        <v>4</v>
      </c>
      <c r="G22" s="42">
        <v>4</v>
      </c>
      <c r="H22" s="42">
        <v>3</v>
      </c>
      <c r="I22" s="43">
        <v>4</v>
      </c>
      <c r="J22" s="51">
        <f t="shared" si="0"/>
        <v>31</v>
      </c>
      <c r="K22" s="109"/>
      <c r="M22" s="60">
        <f>SUM(M17:M21)</f>
        <v>60</v>
      </c>
      <c r="N22" s="64"/>
      <c r="O22" s="59">
        <f>SUM(O17:O21)</f>
        <v>263</v>
      </c>
      <c r="P22" s="65"/>
      <c r="Q22" s="67"/>
      <c r="R22" s="67"/>
      <c r="S22" s="67"/>
      <c r="T22" s="71" t="s">
        <v>278</v>
      </c>
      <c r="U22" s="67"/>
    </row>
    <row r="23" spans="1:21" x14ac:dyDescent="0.25">
      <c r="A23" s="4">
        <v>19</v>
      </c>
      <c r="B23" s="44">
        <v>5</v>
      </c>
      <c r="C23" s="45">
        <v>5</v>
      </c>
      <c r="D23" s="45">
        <v>4</v>
      </c>
      <c r="E23" s="45">
        <v>4</v>
      </c>
      <c r="F23" s="45">
        <v>4</v>
      </c>
      <c r="G23" s="45">
        <v>4</v>
      </c>
      <c r="H23" s="45">
        <v>5</v>
      </c>
      <c r="I23" s="46">
        <v>4</v>
      </c>
      <c r="J23" s="51">
        <f t="shared" si="0"/>
        <v>35</v>
      </c>
      <c r="K23" s="51"/>
      <c r="L23" s="53" t="s">
        <v>262</v>
      </c>
      <c r="M23" s="51">
        <v>30</v>
      </c>
      <c r="N23" s="39">
        <v>5</v>
      </c>
      <c r="O23" s="16">
        <f>M23*N23</f>
        <v>150</v>
      </c>
      <c r="P23" s="65"/>
      <c r="Q23" s="67"/>
      <c r="R23" s="67"/>
      <c r="S23" s="67"/>
      <c r="T23" s="67"/>
      <c r="U23" s="67"/>
    </row>
    <row r="24" spans="1:21" x14ac:dyDescent="0.25">
      <c r="A24" s="4">
        <v>20</v>
      </c>
      <c r="B24" s="41">
        <v>5</v>
      </c>
      <c r="C24" s="42">
        <v>5</v>
      </c>
      <c r="D24" s="42">
        <v>4</v>
      </c>
      <c r="E24" s="42">
        <v>4</v>
      </c>
      <c r="F24" s="42">
        <v>4</v>
      </c>
      <c r="G24" s="42">
        <v>4</v>
      </c>
      <c r="H24" s="42">
        <v>5</v>
      </c>
      <c r="I24" s="43">
        <v>4</v>
      </c>
      <c r="J24" s="51">
        <f t="shared" si="0"/>
        <v>35</v>
      </c>
      <c r="K24" s="109"/>
      <c r="M24" s="50">
        <v>27</v>
      </c>
      <c r="N24" s="39">
        <v>4</v>
      </c>
      <c r="O24" s="16">
        <f>M24*N24</f>
        <v>108</v>
      </c>
      <c r="P24" s="65"/>
      <c r="Q24" s="67"/>
      <c r="R24" s="67"/>
      <c r="S24" s="67"/>
      <c r="T24" s="67"/>
      <c r="U24" s="67"/>
    </row>
    <row r="25" spans="1:21" x14ac:dyDescent="0.25">
      <c r="A25" s="4">
        <v>21</v>
      </c>
      <c r="B25" s="44">
        <v>5</v>
      </c>
      <c r="C25" s="45">
        <v>5</v>
      </c>
      <c r="D25" s="45">
        <v>4</v>
      </c>
      <c r="E25" s="45">
        <v>4</v>
      </c>
      <c r="F25" s="45">
        <v>4</v>
      </c>
      <c r="G25" s="45">
        <v>4</v>
      </c>
      <c r="H25" s="45">
        <v>5</v>
      </c>
      <c r="I25" s="46">
        <v>4</v>
      </c>
      <c r="J25" s="51">
        <f t="shared" si="0"/>
        <v>35</v>
      </c>
      <c r="K25" s="51"/>
      <c r="M25" s="51">
        <v>3</v>
      </c>
      <c r="N25" s="39">
        <v>3</v>
      </c>
      <c r="O25" s="16">
        <f>M25*N25</f>
        <v>9</v>
      </c>
      <c r="P25" s="65"/>
      <c r="Q25" s="67"/>
      <c r="R25" s="67"/>
      <c r="S25" s="67"/>
      <c r="T25" s="67"/>
      <c r="U25" s="67"/>
    </row>
    <row r="26" spans="1:21" x14ac:dyDescent="0.25">
      <c r="A26" s="4">
        <v>22</v>
      </c>
      <c r="B26" s="41">
        <v>4</v>
      </c>
      <c r="C26" s="42">
        <v>5</v>
      </c>
      <c r="D26" s="42">
        <v>4</v>
      </c>
      <c r="E26" s="42">
        <v>4</v>
      </c>
      <c r="F26" s="42">
        <v>5</v>
      </c>
      <c r="G26" s="42">
        <v>4</v>
      </c>
      <c r="H26" s="42">
        <v>5</v>
      </c>
      <c r="I26" s="43">
        <v>4</v>
      </c>
      <c r="J26" s="51">
        <f t="shared" si="0"/>
        <v>35</v>
      </c>
      <c r="K26" s="109"/>
      <c r="N26" s="39">
        <v>2</v>
      </c>
      <c r="O26" s="16">
        <f>M26*N26</f>
        <v>0</v>
      </c>
      <c r="P26" s="65"/>
      <c r="Q26" s="67"/>
      <c r="R26" s="67"/>
      <c r="S26" s="67"/>
      <c r="T26" s="67"/>
      <c r="U26" s="67"/>
    </row>
    <row r="27" spans="1:21" x14ac:dyDescent="0.25">
      <c r="A27" s="4">
        <v>23</v>
      </c>
      <c r="B27" s="44">
        <v>4</v>
      </c>
      <c r="C27" s="45">
        <v>4</v>
      </c>
      <c r="D27" s="45">
        <v>4</v>
      </c>
      <c r="E27" s="45">
        <v>5</v>
      </c>
      <c r="F27" s="45">
        <v>5</v>
      </c>
      <c r="G27" s="45">
        <v>5</v>
      </c>
      <c r="H27" s="45">
        <v>4</v>
      </c>
      <c r="I27" s="46">
        <v>4</v>
      </c>
      <c r="J27" s="51">
        <f>SUM(B27:I27)</f>
        <v>35</v>
      </c>
      <c r="K27" s="51"/>
      <c r="N27" s="39">
        <v>1</v>
      </c>
      <c r="O27" s="16">
        <f>M27*N27</f>
        <v>0</v>
      </c>
      <c r="P27" s="65"/>
      <c r="Q27" s="67"/>
      <c r="R27" s="67"/>
      <c r="S27" s="67"/>
      <c r="T27" s="67"/>
      <c r="U27" s="67"/>
    </row>
    <row r="28" spans="1:21" x14ac:dyDescent="0.25">
      <c r="A28" s="4">
        <v>24</v>
      </c>
      <c r="B28" s="41">
        <v>5</v>
      </c>
      <c r="C28" s="42">
        <v>5</v>
      </c>
      <c r="D28" s="42">
        <v>4</v>
      </c>
      <c r="E28" s="42">
        <v>4</v>
      </c>
      <c r="F28" s="42">
        <v>4</v>
      </c>
      <c r="G28" s="42">
        <v>4</v>
      </c>
      <c r="H28" s="42">
        <v>4</v>
      </c>
      <c r="I28" s="43">
        <v>4</v>
      </c>
      <c r="J28" s="51">
        <f t="shared" si="0"/>
        <v>34</v>
      </c>
      <c r="K28" s="109"/>
      <c r="M28" s="60">
        <f>SUM(M23:M27)</f>
        <v>60</v>
      </c>
      <c r="N28" s="64"/>
      <c r="O28" s="59">
        <f>SUM(O23:O27)</f>
        <v>267</v>
      </c>
      <c r="P28" s="65"/>
      <c r="Q28" s="67"/>
      <c r="R28" s="67"/>
      <c r="S28" s="67"/>
      <c r="T28" s="71" t="s">
        <v>278</v>
      </c>
      <c r="U28" s="67"/>
    </row>
    <row r="29" spans="1:21" x14ac:dyDescent="0.25">
      <c r="A29" s="4">
        <v>25</v>
      </c>
      <c r="B29" s="44">
        <v>5</v>
      </c>
      <c r="C29" s="45">
        <v>5</v>
      </c>
      <c r="D29" s="45">
        <v>5</v>
      </c>
      <c r="E29" s="45">
        <v>5</v>
      </c>
      <c r="F29" s="45">
        <v>5</v>
      </c>
      <c r="G29" s="45">
        <v>5</v>
      </c>
      <c r="H29" s="45">
        <v>5</v>
      </c>
      <c r="I29" s="46">
        <v>5</v>
      </c>
      <c r="J29" s="51">
        <f t="shared" si="0"/>
        <v>40</v>
      </c>
      <c r="K29" s="51"/>
      <c r="L29" s="53" t="s">
        <v>263</v>
      </c>
      <c r="M29" s="51">
        <v>29</v>
      </c>
      <c r="N29" s="39">
        <v>5</v>
      </c>
      <c r="O29" s="16">
        <f>M29*N29</f>
        <v>145</v>
      </c>
      <c r="P29" s="65"/>
      <c r="Q29" s="67"/>
      <c r="R29" s="67"/>
      <c r="S29" s="67"/>
      <c r="T29" s="67"/>
      <c r="U29" s="67"/>
    </row>
    <row r="30" spans="1:21" x14ac:dyDescent="0.25">
      <c r="A30" s="4">
        <v>26</v>
      </c>
      <c r="B30" s="41">
        <v>4</v>
      </c>
      <c r="C30" s="42">
        <v>4</v>
      </c>
      <c r="D30" s="42">
        <v>3</v>
      </c>
      <c r="E30" s="42">
        <v>4</v>
      </c>
      <c r="F30" s="42">
        <v>4</v>
      </c>
      <c r="G30" s="42">
        <v>4</v>
      </c>
      <c r="H30" s="42">
        <v>4</v>
      </c>
      <c r="I30" s="43">
        <v>3</v>
      </c>
      <c r="J30" s="51">
        <f t="shared" si="0"/>
        <v>30</v>
      </c>
      <c r="K30" s="109"/>
      <c r="M30" s="50">
        <v>27</v>
      </c>
      <c r="N30" s="39">
        <v>4</v>
      </c>
      <c r="O30" s="16">
        <f>M30*N30</f>
        <v>108</v>
      </c>
      <c r="P30" s="65"/>
      <c r="Q30" s="67"/>
      <c r="R30" s="67"/>
      <c r="S30" s="67"/>
      <c r="T30" s="67"/>
      <c r="U30" s="67"/>
    </row>
    <row r="31" spans="1:21" x14ac:dyDescent="0.25">
      <c r="A31" s="4">
        <v>27</v>
      </c>
      <c r="B31" s="44">
        <v>4</v>
      </c>
      <c r="C31" s="45">
        <v>4</v>
      </c>
      <c r="D31" s="9">
        <v>4</v>
      </c>
      <c r="E31" s="45">
        <v>5</v>
      </c>
      <c r="F31" s="45">
        <v>4</v>
      </c>
      <c r="G31" s="45">
        <v>4</v>
      </c>
      <c r="H31" s="45">
        <v>5</v>
      </c>
      <c r="I31" s="46">
        <v>4</v>
      </c>
      <c r="J31" s="51">
        <f t="shared" si="0"/>
        <v>34</v>
      </c>
      <c r="K31" s="51"/>
      <c r="M31" s="51">
        <v>2</v>
      </c>
      <c r="N31" s="39">
        <v>3</v>
      </c>
      <c r="O31" s="16">
        <f>M31*N31</f>
        <v>6</v>
      </c>
      <c r="P31" s="65"/>
      <c r="Q31" s="67"/>
      <c r="R31" s="67"/>
      <c r="S31" s="67"/>
      <c r="T31" s="67"/>
      <c r="U31" s="67"/>
    </row>
    <row r="32" spans="1:21" x14ac:dyDescent="0.25">
      <c r="A32" s="4">
        <v>28</v>
      </c>
      <c r="B32" s="41">
        <v>4</v>
      </c>
      <c r="C32" s="42">
        <v>4</v>
      </c>
      <c r="D32" s="42">
        <v>4</v>
      </c>
      <c r="E32" s="42">
        <v>4</v>
      </c>
      <c r="F32" s="42">
        <v>4</v>
      </c>
      <c r="G32" s="42">
        <v>4</v>
      </c>
      <c r="H32" s="42">
        <v>4</v>
      </c>
      <c r="I32" s="43">
        <v>4</v>
      </c>
      <c r="J32" s="51">
        <f t="shared" si="0"/>
        <v>32</v>
      </c>
      <c r="K32" s="109"/>
      <c r="M32" s="50">
        <v>1</v>
      </c>
      <c r="N32" s="39">
        <v>2</v>
      </c>
      <c r="O32" s="16">
        <f>M32*N32</f>
        <v>2</v>
      </c>
      <c r="P32" s="65"/>
      <c r="Q32" s="67"/>
      <c r="R32" s="67"/>
      <c r="S32" s="67"/>
      <c r="T32" s="67"/>
      <c r="U32" s="67"/>
    </row>
    <row r="33" spans="1:21" x14ac:dyDescent="0.25">
      <c r="A33" s="4">
        <v>29</v>
      </c>
      <c r="B33" s="44">
        <v>4</v>
      </c>
      <c r="C33" s="45">
        <v>4</v>
      </c>
      <c r="D33" s="45">
        <v>5</v>
      </c>
      <c r="E33" s="45">
        <v>4</v>
      </c>
      <c r="F33" s="45">
        <v>2</v>
      </c>
      <c r="G33" s="45">
        <v>4</v>
      </c>
      <c r="H33" s="45">
        <v>5</v>
      </c>
      <c r="I33" s="46">
        <v>4</v>
      </c>
      <c r="J33" s="51">
        <f t="shared" si="0"/>
        <v>32</v>
      </c>
      <c r="K33" s="51"/>
      <c r="M33" s="51">
        <v>1</v>
      </c>
      <c r="N33" s="39">
        <v>1</v>
      </c>
      <c r="O33" s="16">
        <f>M33*N33</f>
        <v>1</v>
      </c>
      <c r="P33" s="65"/>
      <c r="Q33" s="67"/>
      <c r="R33" s="67"/>
      <c r="S33" s="67"/>
      <c r="T33" s="67"/>
      <c r="U33" s="67"/>
    </row>
    <row r="34" spans="1:21" x14ac:dyDescent="0.25">
      <c r="A34" s="4">
        <v>30</v>
      </c>
      <c r="B34" s="41">
        <v>4</v>
      </c>
      <c r="C34" s="42">
        <v>5</v>
      </c>
      <c r="D34" s="42">
        <v>4</v>
      </c>
      <c r="E34" s="42">
        <v>4</v>
      </c>
      <c r="F34" s="42">
        <v>4</v>
      </c>
      <c r="G34" s="42">
        <v>4</v>
      </c>
      <c r="H34" s="42">
        <v>5</v>
      </c>
      <c r="I34" s="43">
        <v>5</v>
      </c>
      <c r="J34" s="51">
        <f t="shared" si="0"/>
        <v>35</v>
      </c>
      <c r="K34" s="109"/>
      <c r="M34" s="60">
        <f>SUM(M29:M33)</f>
        <v>60</v>
      </c>
      <c r="N34" s="64"/>
      <c r="O34" s="59">
        <f>SUM(O29:O33)</f>
        <v>262</v>
      </c>
      <c r="P34" s="65"/>
      <c r="Q34" s="67"/>
      <c r="R34" s="67"/>
      <c r="S34" s="67"/>
      <c r="T34" s="71" t="s">
        <v>278</v>
      </c>
      <c r="U34" s="67"/>
    </row>
    <row r="35" spans="1:21" x14ac:dyDescent="0.25">
      <c r="A35" s="4">
        <v>31</v>
      </c>
      <c r="B35" s="44">
        <v>4</v>
      </c>
      <c r="C35" s="45">
        <v>5</v>
      </c>
      <c r="D35" s="45">
        <v>5</v>
      </c>
      <c r="E35" s="45">
        <v>5</v>
      </c>
      <c r="F35" s="45">
        <v>5</v>
      </c>
      <c r="G35" s="45">
        <v>5</v>
      </c>
      <c r="H35" s="45">
        <v>5</v>
      </c>
      <c r="I35" s="46">
        <v>5</v>
      </c>
      <c r="J35" s="51">
        <f>SUM(B35:I35)</f>
        <v>39</v>
      </c>
      <c r="K35" s="51"/>
      <c r="L35" s="53" t="s">
        <v>264</v>
      </c>
      <c r="M35" s="51">
        <v>26</v>
      </c>
      <c r="N35" s="39">
        <v>5</v>
      </c>
      <c r="O35" s="16">
        <f>M35*N35</f>
        <v>130</v>
      </c>
      <c r="P35" s="65"/>
      <c r="Q35" s="67"/>
      <c r="R35" s="67"/>
      <c r="S35" s="67"/>
      <c r="T35" s="67"/>
      <c r="U35" s="67"/>
    </row>
    <row r="36" spans="1:21" x14ac:dyDescent="0.25">
      <c r="A36" s="4">
        <v>32</v>
      </c>
      <c r="B36" s="41">
        <v>5</v>
      </c>
      <c r="C36" s="42">
        <v>4</v>
      </c>
      <c r="D36" s="42">
        <v>4</v>
      </c>
      <c r="E36" s="42">
        <v>4</v>
      </c>
      <c r="F36" s="42">
        <v>5</v>
      </c>
      <c r="G36" s="42">
        <v>5</v>
      </c>
      <c r="H36" s="42">
        <v>4</v>
      </c>
      <c r="I36" s="43">
        <v>4</v>
      </c>
      <c r="J36" s="51">
        <f t="shared" si="0"/>
        <v>35</v>
      </c>
      <c r="K36" s="109"/>
      <c r="M36" s="51">
        <v>32</v>
      </c>
      <c r="N36" s="39">
        <v>4</v>
      </c>
      <c r="O36" s="16">
        <f>M36*N36</f>
        <v>128</v>
      </c>
      <c r="P36" s="65"/>
      <c r="Q36" s="67"/>
      <c r="R36" s="67"/>
      <c r="S36" s="67"/>
      <c r="T36" s="67"/>
      <c r="U36" s="67"/>
    </row>
    <row r="37" spans="1:21" ht="15.75" thickBot="1" x14ac:dyDescent="0.3">
      <c r="A37" s="4">
        <v>33</v>
      </c>
      <c r="B37" s="47">
        <v>5</v>
      </c>
      <c r="C37" s="48">
        <v>5</v>
      </c>
      <c r="D37" s="48">
        <v>5</v>
      </c>
      <c r="E37" s="48">
        <v>5</v>
      </c>
      <c r="F37" s="48">
        <v>1</v>
      </c>
      <c r="G37" s="48">
        <v>2</v>
      </c>
      <c r="H37" s="48">
        <v>4</v>
      </c>
      <c r="I37" s="49">
        <v>2</v>
      </c>
      <c r="J37" s="51">
        <f t="shared" si="0"/>
        <v>29</v>
      </c>
      <c r="K37" s="51"/>
      <c r="M37" s="51">
        <v>1</v>
      </c>
      <c r="N37" s="39">
        <v>3</v>
      </c>
      <c r="O37" s="16">
        <f>M37*N37</f>
        <v>3</v>
      </c>
      <c r="P37" s="65"/>
      <c r="Q37" s="67"/>
      <c r="R37" s="67"/>
      <c r="S37" s="67"/>
      <c r="T37" s="67"/>
      <c r="U37" s="67"/>
    </row>
    <row r="38" spans="1:21" x14ac:dyDescent="0.25">
      <c r="A38" s="4">
        <v>34</v>
      </c>
      <c r="B38" s="41">
        <v>5</v>
      </c>
      <c r="C38" s="42">
        <v>5</v>
      </c>
      <c r="D38" s="42">
        <v>5</v>
      </c>
      <c r="E38" s="42">
        <v>5</v>
      </c>
      <c r="F38" s="42">
        <v>5</v>
      </c>
      <c r="G38" s="42">
        <v>5</v>
      </c>
      <c r="H38" s="42">
        <v>5</v>
      </c>
      <c r="I38" s="43">
        <v>5</v>
      </c>
      <c r="J38" s="51">
        <f t="shared" si="0"/>
        <v>40</v>
      </c>
      <c r="K38" s="109"/>
      <c r="M38" s="51">
        <v>1</v>
      </c>
      <c r="N38" s="39">
        <v>2</v>
      </c>
      <c r="O38" s="16">
        <f>M38*N38</f>
        <v>2</v>
      </c>
      <c r="P38" s="65"/>
      <c r="Q38" s="67"/>
      <c r="R38" s="67"/>
      <c r="S38" s="67"/>
      <c r="T38" s="67"/>
      <c r="U38" s="67"/>
    </row>
    <row r="39" spans="1:21" x14ac:dyDescent="0.25">
      <c r="A39" s="4">
        <v>35</v>
      </c>
      <c r="B39" s="44">
        <v>4</v>
      </c>
      <c r="C39" s="45">
        <v>4</v>
      </c>
      <c r="D39" s="45">
        <v>4</v>
      </c>
      <c r="E39" s="45">
        <v>3</v>
      </c>
      <c r="F39" s="45">
        <v>3</v>
      </c>
      <c r="G39" s="45">
        <v>4</v>
      </c>
      <c r="H39" s="45">
        <v>4</v>
      </c>
      <c r="I39" s="46">
        <v>4</v>
      </c>
      <c r="J39" s="51">
        <f t="shared" si="0"/>
        <v>30</v>
      </c>
      <c r="K39" s="51"/>
      <c r="N39" s="39">
        <v>1</v>
      </c>
      <c r="O39" s="16">
        <f>M39*N39</f>
        <v>0</v>
      </c>
      <c r="P39" s="65"/>
      <c r="Q39" s="67"/>
      <c r="R39" s="67"/>
      <c r="S39" s="67"/>
      <c r="T39" s="67"/>
      <c r="U39" s="67"/>
    </row>
    <row r="40" spans="1:21" x14ac:dyDescent="0.25">
      <c r="A40" s="4">
        <v>36</v>
      </c>
      <c r="B40" s="41">
        <v>5</v>
      </c>
      <c r="C40" s="42">
        <v>4</v>
      </c>
      <c r="D40" s="42">
        <v>5</v>
      </c>
      <c r="E40" s="42">
        <v>5</v>
      </c>
      <c r="F40" s="42">
        <v>4</v>
      </c>
      <c r="G40" s="42">
        <v>5</v>
      </c>
      <c r="H40" s="42">
        <v>5</v>
      </c>
      <c r="I40" s="43">
        <v>4</v>
      </c>
      <c r="J40" s="51">
        <f t="shared" si="0"/>
        <v>37</v>
      </c>
      <c r="K40" s="109"/>
      <c r="M40" s="60">
        <f>SUM(M35:M39)</f>
        <v>60</v>
      </c>
      <c r="N40" s="64"/>
      <c r="O40" s="59">
        <f>SUM(O35:O39)</f>
        <v>263</v>
      </c>
      <c r="P40" s="65"/>
      <c r="Q40" s="67"/>
      <c r="R40" s="67"/>
      <c r="S40" s="67"/>
      <c r="T40" s="71" t="s">
        <v>278</v>
      </c>
      <c r="U40" s="67"/>
    </row>
    <row r="41" spans="1:21" x14ac:dyDescent="0.25">
      <c r="A41" s="4">
        <v>37</v>
      </c>
      <c r="B41" s="44">
        <v>4</v>
      </c>
      <c r="C41" s="45">
        <v>4</v>
      </c>
      <c r="D41" s="45">
        <v>4</v>
      </c>
      <c r="E41" s="45">
        <v>5</v>
      </c>
      <c r="F41" s="45">
        <v>5</v>
      </c>
      <c r="G41" s="45">
        <v>5</v>
      </c>
      <c r="H41" s="45">
        <v>5</v>
      </c>
      <c r="I41" s="46">
        <v>5</v>
      </c>
      <c r="J41" s="51">
        <f t="shared" si="0"/>
        <v>37</v>
      </c>
      <c r="K41" s="51"/>
      <c r="L41" s="53" t="s">
        <v>265</v>
      </c>
      <c r="M41" s="51">
        <v>34</v>
      </c>
      <c r="N41" s="39">
        <v>5</v>
      </c>
      <c r="O41" s="16">
        <f>M41*N41</f>
        <v>170</v>
      </c>
      <c r="P41" s="65"/>
      <c r="Q41" s="67"/>
      <c r="R41" s="67"/>
      <c r="S41" s="67"/>
      <c r="T41" s="67"/>
      <c r="U41" s="67"/>
    </row>
    <row r="42" spans="1:21" x14ac:dyDescent="0.25">
      <c r="A42" s="4">
        <v>38</v>
      </c>
      <c r="B42" s="41">
        <v>4</v>
      </c>
      <c r="C42" s="42">
        <v>4</v>
      </c>
      <c r="D42" s="42">
        <v>4</v>
      </c>
      <c r="E42" s="42">
        <v>5</v>
      </c>
      <c r="F42" s="42">
        <v>4</v>
      </c>
      <c r="G42" s="42">
        <v>4</v>
      </c>
      <c r="H42" s="42">
        <v>4</v>
      </c>
      <c r="I42" s="43">
        <v>4</v>
      </c>
      <c r="J42" s="51">
        <f t="shared" si="0"/>
        <v>33</v>
      </c>
      <c r="K42" s="109"/>
      <c r="M42" s="51">
        <v>24</v>
      </c>
      <c r="N42" s="39">
        <v>4</v>
      </c>
      <c r="O42" s="16">
        <f>M42*N42</f>
        <v>96</v>
      </c>
      <c r="P42" s="65"/>
      <c r="Q42" s="67"/>
      <c r="R42" s="67"/>
      <c r="S42" s="67"/>
      <c r="T42" s="67"/>
      <c r="U42" s="67"/>
    </row>
    <row r="43" spans="1:21" x14ac:dyDescent="0.25">
      <c r="A43" s="4">
        <v>39</v>
      </c>
      <c r="B43" s="44">
        <v>5</v>
      </c>
      <c r="C43" s="45">
        <v>5</v>
      </c>
      <c r="D43" s="45">
        <v>5</v>
      </c>
      <c r="E43" s="45">
        <v>5</v>
      </c>
      <c r="F43" s="45">
        <v>5</v>
      </c>
      <c r="G43" s="45">
        <v>5</v>
      </c>
      <c r="H43" s="45">
        <v>5</v>
      </c>
      <c r="I43" s="46">
        <v>5</v>
      </c>
      <c r="J43" s="51">
        <f t="shared" si="0"/>
        <v>40</v>
      </c>
      <c r="K43" s="51"/>
      <c r="M43" s="51">
        <v>2</v>
      </c>
      <c r="N43" s="39">
        <v>3</v>
      </c>
      <c r="O43" s="16">
        <f>M43*N43</f>
        <v>6</v>
      </c>
      <c r="P43" s="65"/>
      <c r="Q43" s="67"/>
      <c r="R43" s="67"/>
      <c r="S43" s="67"/>
      <c r="T43" s="67"/>
      <c r="U43" s="67"/>
    </row>
    <row r="44" spans="1:21" x14ac:dyDescent="0.25">
      <c r="A44" s="4">
        <v>40</v>
      </c>
      <c r="B44" s="41">
        <v>5</v>
      </c>
      <c r="C44" s="42">
        <v>4</v>
      </c>
      <c r="D44" s="42">
        <v>4</v>
      </c>
      <c r="E44" s="42">
        <v>5</v>
      </c>
      <c r="F44" s="42">
        <v>5</v>
      </c>
      <c r="G44" s="42">
        <v>5</v>
      </c>
      <c r="H44" s="42">
        <v>5</v>
      </c>
      <c r="I44" s="43">
        <v>5</v>
      </c>
      <c r="J44" s="51">
        <f t="shared" si="0"/>
        <v>38</v>
      </c>
      <c r="K44" s="109"/>
      <c r="N44" s="39">
        <v>2</v>
      </c>
      <c r="O44" s="16">
        <f>M44*N44</f>
        <v>0</v>
      </c>
      <c r="P44" s="65"/>
      <c r="Q44" s="67"/>
      <c r="R44" s="67"/>
      <c r="S44" s="67"/>
      <c r="T44" s="67"/>
      <c r="U44" s="67"/>
    </row>
    <row r="45" spans="1:21" x14ac:dyDescent="0.25">
      <c r="A45" s="4">
        <v>41</v>
      </c>
      <c r="B45" s="44">
        <v>5</v>
      </c>
      <c r="C45" s="45">
        <v>5</v>
      </c>
      <c r="D45" s="45">
        <v>5</v>
      </c>
      <c r="E45" s="45">
        <v>5</v>
      </c>
      <c r="F45" s="45">
        <v>5</v>
      </c>
      <c r="G45" s="45">
        <v>5</v>
      </c>
      <c r="H45" s="45">
        <v>5</v>
      </c>
      <c r="I45" s="46">
        <v>5</v>
      </c>
      <c r="J45" s="51">
        <f t="shared" si="0"/>
        <v>40</v>
      </c>
      <c r="K45" s="51"/>
      <c r="N45" s="39">
        <v>1</v>
      </c>
      <c r="O45" s="16">
        <f>M45*N45</f>
        <v>0</v>
      </c>
      <c r="P45" s="65"/>
      <c r="Q45" s="67"/>
      <c r="R45" s="67"/>
      <c r="S45" s="67"/>
      <c r="T45" s="67"/>
      <c r="U45" s="67"/>
    </row>
    <row r="46" spans="1:21" x14ac:dyDescent="0.25">
      <c r="A46" s="4">
        <v>42</v>
      </c>
      <c r="B46" s="41">
        <v>4</v>
      </c>
      <c r="C46" s="42">
        <v>4</v>
      </c>
      <c r="D46" s="42">
        <v>4</v>
      </c>
      <c r="E46" s="42">
        <v>4</v>
      </c>
      <c r="F46" s="42">
        <v>5</v>
      </c>
      <c r="G46" s="42">
        <v>4</v>
      </c>
      <c r="H46" s="42">
        <v>4</v>
      </c>
      <c r="I46" s="43">
        <v>4</v>
      </c>
      <c r="J46" s="51">
        <f t="shared" si="0"/>
        <v>33</v>
      </c>
      <c r="K46" s="109"/>
      <c r="M46" s="60">
        <f>SUM(M41:M45)</f>
        <v>60</v>
      </c>
      <c r="N46" s="64"/>
      <c r="O46" s="59">
        <f>SUM(O41:O45)</f>
        <v>272</v>
      </c>
      <c r="P46" s="65"/>
      <c r="Q46" s="67"/>
      <c r="R46" s="67"/>
      <c r="S46" s="67"/>
      <c r="T46" s="71" t="s">
        <v>278</v>
      </c>
      <c r="U46" s="67"/>
    </row>
    <row r="47" spans="1:21" x14ac:dyDescent="0.25">
      <c r="A47" s="4">
        <v>43</v>
      </c>
      <c r="B47" s="44">
        <v>4</v>
      </c>
      <c r="C47" s="45">
        <v>4</v>
      </c>
      <c r="D47" s="45">
        <v>4</v>
      </c>
      <c r="E47" s="45">
        <v>4</v>
      </c>
      <c r="F47" s="45">
        <v>5</v>
      </c>
      <c r="G47" s="45">
        <v>4</v>
      </c>
      <c r="H47" s="45">
        <v>4</v>
      </c>
      <c r="I47" s="46">
        <v>4</v>
      </c>
      <c r="J47" s="51">
        <f t="shared" si="0"/>
        <v>33</v>
      </c>
      <c r="K47" s="51"/>
      <c r="L47" s="53" t="s">
        <v>266</v>
      </c>
      <c r="M47" s="51">
        <v>23</v>
      </c>
      <c r="N47" s="39">
        <v>5</v>
      </c>
      <c r="O47" s="16">
        <f>M47*N47</f>
        <v>115</v>
      </c>
      <c r="P47" s="65"/>
      <c r="Q47" s="67"/>
      <c r="R47" s="67"/>
      <c r="S47" s="67"/>
      <c r="T47" s="67"/>
      <c r="U47" s="67"/>
    </row>
    <row r="48" spans="1:21" x14ac:dyDescent="0.25">
      <c r="A48" s="4">
        <v>44</v>
      </c>
      <c r="B48" s="41">
        <v>4</v>
      </c>
      <c r="C48" s="42">
        <v>4</v>
      </c>
      <c r="D48" s="42">
        <v>4</v>
      </c>
      <c r="E48" s="42">
        <v>4</v>
      </c>
      <c r="F48" s="42">
        <v>5</v>
      </c>
      <c r="G48" s="42">
        <v>4</v>
      </c>
      <c r="H48" s="42">
        <v>4</v>
      </c>
      <c r="I48" s="43">
        <v>4</v>
      </c>
      <c r="J48" s="51">
        <f t="shared" si="0"/>
        <v>33</v>
      </c>
      <c r="K48" s="109"/>
      <c r="M48" s="50">
        <v>33</v>
      </c>
      <c r="N48" s="39">
        <v>4</v>
      </c>
      <c r="O48" s="16">
        <f>M48*N48</f>
        <v>132</v>
      </c>
      <c r="P48" s="65"/>
      <c r="Q48" s="67"/>
      <c r="R48" s="67"/>
      <c r="S48" s="67"/>
      <c r="T48" s="67"/>
      <c r="U48" s="67"/>
    </row>
    <row r="49" spans="1:21" x14ac:dyDescent="0.25">
      <c r="A49" s="4">
        <v>45</v>
      </c>
      <c r="B49" s="45">
        <v>5</v>
      </c>
      <c r="C49" s="45">
        <v>5</v>
      </c>
      <c r="D49" s="45">
        <v>5</v>
      </c>
      <c r="E49" s="45">
        <v>5</v>
      </c>
      <c r="F49" s="45">
        <v>5</v>
      </c>
      <c r="G49" s="45">
        <v>5</v>
      </c>
      <c r="H49" s="45">
        <v>5</v>
      </c>
      <c r="I49" s="45">
        <v>5</v>
      </c>
      <c r="J49" s="51">
        <f t="shared" si="0"/>
        <v>40</v>
      </c>
      <c r="K49" s="51"/>
      <c r="M49" s="54">
        <v>2</v>
      </c>
      <c r="N49" s="39">
        <v>3</v>
      </c>
      <c r="O49" s="16">
        <f>M49*N49</f>
        <v>6</v>
      </c>
      <c r="P49" s="65"/>
      <c r="Q49" s="67"/>
      <c r="R49" s="67"/>
      <c r="S49" s="67"/>
      <c r="T49" s="67"/>
      <c r="U49" s="67"/>
    </row>
    <row r="50" spans="1:21" x14ac:dyDescent="0.25">
      <c r="A50" s="4">
        <v>46</v>
      </c>
      <c r="B50" s="41">
        <v>5</v>
      </c>
      <c r="C50" s="42">
        <v>5</v>
      </c>
      <c r="D50" s="42">
        <v>5</v>
      </c>
      <c r="E50" s="42">
        <v>5</v>
      </c>
      <c r="F50" s="42">
        <v>5</v>
      </c>
      <c r="G50" s="42">
        <v>5</v>
      </c>
      <c r="H50" s="42">
        <v>5</v>
      </c>
      <c r="I50" s="43">
        <v>5</v>
      </c>
      <c r="J50" s="51">
        <f t="shared" si="0"/>
        <v>40</v>
      </c>
      <c r="K50" s="109"/>
      <c r="M50" s="50">
        <v>2</v>
      </c>
      <c r="N50" s="39">
        <v>2</v>
      </c>
      <c r="O50" s="16">
        <f>M50*N50</f>
        <v>4</v>
      </c>
      <c r="P50" s="65"/>
      <c r="Q50" s="67"/>
      <c r="R50" s="67"/>
      <c r="S50" s="67"/>
      <c r="T50" s="67"/>
      <c r="U50" s="67"/>
    </row>
    <row r="51" spans="1:21" x14ac:dyDescent="0.25">
      <c r="A51" s="4">
        <v>47</v>
      </c>
      <c r="B51" s="44">
        <v>5</v>
      </c>
      <c r="C51" s="45">
        <v>5</v>
      </c>
      <c r="D51" s="45">
        <v>5</v>
      </c>
      <c r="E51" s="45">
        <v>5</v>
      </c>
      <c r="F51" s="45">
        <v>4</v>
      </c>
      <c r="G51" s="45">
        <v>4</v>
      </c>
      <c r="H51" s="45">
        <v>5</v>
      </c>
      <c r="I51" s="46">
        <v>5</v>
      </c>
      <c r="J51" s="51">
        <f t="shared" si="0"/>
        <v>38</v>
      </c>
      <c r="K51" s="51"/>
      <c r="N51" s="39">
        <v>1</v>
      </c>
      <c r="O51" s="16">
        <f>M51*N51</f>
        <v>0</v>
      </c>
      <c r="P51" s="65"/>
      <c r="Q51" s="67"/>
      <c r="R51" s="67"/>
      <c r="S51" s="67"/>
      <c r="T51" s="67"/>
      <c r="U51" s="67"/>
    </row>
    <row r="52" spans="1:21" x14ac:dyDescent="0.25">
      <c r="A52" s="4">
        <v>48</v>
      </c>
      <c r="B52" s="41">
        <v>4</v>
      </c>
      <c r="C52" s="42">
        <v>4</v>
      </c>
      <c r="D52" s="42">
        <v>4</v>
      </c>
      <c r="E52" s="42">
        <v>4</v>
      </c>
      <c r="F52" s="42">
        <v>4</v>
      </c>
      <c r="G52" s="42">
        <v>4</v>
      </c>
      <c r="H52" s="42">
        <v>4</v>
      </c>
      <c r="I52" s="43">
        <v>4</v>
      </c>
      <c r="J52" s="51">
        <f t="shared" si="0"/>
        <v>32</v>
      </c>
      <c r="K52" s="109"/>
      <c r="M52" s="60">
        <f>SUM(M47:M51)</f>
        <v>60</v>
      </c>
      <c r="N52" s="64"/>
      <c r="O52" s="59">
        <f>SUM(O47:O51)</f>
        <v>257</v>
      </c>
      <c r="P52" s="65"/>
      <c r="Q52" s="67"/>
      <c r="R52" s="67"/>
      <c r="S52" s="67"/>
      <c r="T52" s="71" t="s">
        <v>278</v>
      </c>
      <c r="U52" s="67"/>
    </row>
    <row r="53" spans="1:21" x14ac:dyDescent="0.25">
      <c r="A53" s="4">
        <v>49</v>
      </c>
      <c r="B53" s="44">
        <v>5</v>
      </c>
      <c r="C53" s="45">
        <v>5</v>
      </c>
      <c r="D53" s="45">
        <v>5</v>
      </c>
      <c r="E53" s="45">
        <v>5</v>
      </c>
      <c r="F53" s="45">
        <v>5</v>
      </c>
      <c r="G53" s="45">
        <v>5</v>
      </c>
      <c r="H53" s="45">
        <v>5</v>
      </c>
      <c r="I53" s="46">
        <v>4</v>
      </c>
      <c r="J53" s="51">
        <f>SUM(B53:I53)</f>
        <v>39</v>
      </c>
      <c r="K53" s="51"/>
    </row>
    <row r="54" spans="1:21" x14ac:dyDescent="0.25">
      <c r="A54" s="4">
        <v>50</v>
      </c>
      <c r="B54" s="41">
        <v>5</v>
      </c>
      <c r="C54" s="42">
        <v>5</v>
      </c>
      <c r="D54" s="42">
        <v>5</v>
      </c>
      <c r="E54" s="42">
        <v>5</v>
      </c>
      <c r="F54" s="42">
        <v>5</v>
      </c>
      <c r="G54" s="42">
        <v>5</v>
      </c>
      <c r="H54" s="42">
        <v>5</v>
      </c>
      <c r="I54" s="43">
        <v>4</v>
      </c>
      <c r="J54" s="51">
        <f t="shared" si="0"/>
        <v>39</v>
      </c>
      <c r="K54" s="109"/>
    </row>
    <row r="55" spans="1:21" x14ac:dyDescent="0.25">
      <c r="A55" s="4">
        <v>51</v>
      </c>
      <c r="B55" s="44">
        <v>4</v>
      </c>
      <c r="C55" s="45">
        <v>4</v>
      </c>
      <c r="D55" s="45">
        <v>5</v>
      </c>
      <c r="E55" s="45">
        <v>4</v>
      </c>
      <c r="F55" s="45">
        <v>4</v>
      </c>
      <c r="G55" s="45">
        <v>4</v>
      </c>
      <c r="H55" s="45">
        <v>4</v>
      </c>
      <c r="I55" s="46">
        <v>5</v>
      </c>
      <c r="J55" s="51">
        <f t="shared" si="0"/>
        <v>34</v>
      </c>
      <c r="K55" s="51"/>
    </row>
    <row r="56" spans="1:21" x14ac:dyDescent="0.25">
      <c r="A56" s="4">
        <v>52</v>
      </c>
      <c r="B56" s="41">
        <v>5</v>
      </c>
      <c r="C56" s="42">
        <v>5</v>
      </c>
      <c r="D56" s="42">
        <v>5</v>
      </c>
      <c r="E56" s="42">
        <v>5</v>
      </c>
      <c r="F56" s="42">
        <v>5</v>
      </c>
      <c r="G56" s="42">
        <v>5</v>
      </c>
      <c r="H56" s="42">
        <v>5</v>
      </c>
      <c r="I56" s="43">
        <v>5</v>
      </c>
      <c r="J56" s="51">
        <f t="shared" si="0"/>
        <v>40</v>
      </c>
      <c r="K56" s="109"/>
    </row>
    <row r="57" spans="1:21" x14ac:dyDescent="0.25">
      <c r="A57" s="4">
        <v>53</v>
      </c>
      <c r="B57" s="44">
        <v>5</v>
      </c>
      <c r="C57" s="45">
        <v>5</v>
      </c>
      <c r="D57" s="45">
        <v>4</v>
      </c>
      <c r="E57" s="45">
        <v>4</v>
      </c>
      <c r="F57" s="45">
        <v>5</v>
      </c>
      <c r="G57" s="45">
        <v>5</v>
      </c>
      <c r="H57" s="45">
        <v>4</v>
      </c>
      <c r="I57" s="46">
        <v>2</v>
      </c>
      <c r="J57" s="51">
        <f t="shared" si="0"/>
        <v>34</v>
      </c>
      <c r="K57" s="51"/>
    </row>
    <row r="58" spans="1:21" x14ac:dyDescent="0.25">
      <c r="A58" s="4">
        <v>54</v>
      </c>
      <c r="B58" s="41">
        <v>4</v>
      </c>
      <c r="C58" s="42">
        <v>4</v>
      </c>
      <c r="D58" s="42">
        <v>3</v>
      </c>
      <c r="E58" s="42">
        <v>3</v>
      </c>
      <c r="F58" s="42">
        <v>4</v>
      </c>
      <c r="G58" s="42">
        <v>4</v>
      </c>
      <c r="H58" s="42">
        <v>4</v>
      </c>
      <c r="I58" s="43">
        <v>4</v>
      </c>
      <c r="J58" s="51">
        <f t="shared" si="0"/>
        <v>30</v>
      </c>
      <c r="K58" s="109"/>
    </row>
    <row r="59" spans="1:21" x14ac:dyDescent="0.25">
      <c r="A59" s="4">
        <v>55</v>
      </c>
      <c r="B59" s="44">
        <v>4</v>
      </c>
      <c r="C59" s="45">
        <v>4</v>
      </c>
      <c r="D59" s="45">
        <v>3</v>
      </c>
      <c r="E59" s="45">
        <v>3</v>
      </c>
      <c r="F59" s="45">
        <v>4</v>
      </c>
      <c r="G59" s="45">
        <v>4</v>
      </c>
      <c r="H59" s="45">
        <v>4</v>
      </c>
      <c r="I59" s="46">
        <v>4</v>
      </c>
      <c r="J59" s="51">
        <f t="shared" si="0"/>
        <v>30</v>
      </c>
      <c r="K59" s="51"/>
    </row>
    <row r="60" spans="1:21" x14ac:dyDescent="0.25">
      <c r="A60" s="4">
        <v>56</v>
      </c>
      <c r="B60" s="41">
        <v>5</v>
      </c>
      <c r="C60" s="42">
        <v>5</v>
      </c>
      <c r="D60" s="42">
        <v>5</v>
      </c>
      <c r="E60" s="42">
        <v>5</v>
      </c>
      <c r="F60" s="42">
        <v>5</v>
      </c>
      <c r="G60" s="42">
        <v>5</v>
      </c>
      <c r="H60" s="42">
        <v>5</v>
      </c>
      <c r="I60" s="43">
        <v>5</v>
      </c>
      <c r="J60" s="51">
        <f t="shared" si="0"/>
        <v>40</v>
      </c>
      <c r="K60" s="109"/>
    </row>
    <row r="61" spans="1:21" x14ac:dyDescent="0.25">
      <c r="A61" s="4">
        <v>57</v>
      </c>
      <c r="B61" s="44">
        <v>5</v>
      </c>
      <c r="C61" s="44">
        <v>5</v>
      </c>
      <c r="D61" s="44">
        <v>5</v>
      </c>
      <c r="E61" s="44">
        <v>5</v>
      </c>
      <c r="F61" s="44">
        <v>5</v>
      </c>
      <c r="G61" s="44">
        <v>5</v>
      </c>
      <c r="H61" s="44">
        <v>5</v>
      </c>
      <c r="I61" s="44">
        <v>5</v>
      </c>
      <c r="J61" s="51">
        <f>SUM(B61:I61)</f>
        <v>40</v>
      </c>
      <c r="K61" s="51"/>
    </row>
    <row r="62" spans="1:21" x14ac:dyDescent="0.25">
      <c r="A62" s="4">
        <v>58</v>
      </c>
      <c r="B62" s="41">
        <v>5</v>
      </c>
      <c r="C62" s="42">
        <v>5</v>
      </c>
      <c r="D62" s="42">
        <v>5</v>
      </c>
      <c r="E62" s="42">
        <v>5</v>
      </c>
      <c r="F62" s="42">
        <v>5</v>
      </c>
      <c r="G62" s="42">
        <v>5</v>
      </c>
      <c r="H62" s="42">
        <v>5</v>
      </c>
      <c r="I62" s="43">
        <v>5</v>
      </c>
      <c r="J62" s="51">
        <f t="shared" si="0"/>
        <v>40</v>
      </c>
      <c r="K62" s="109"/>
    </row>
    <row r="63" spans="1:21" x14ac:dyDescent="0.25">
      <c r="A63" s="4">
        <v>59</v>
      </c>
      <c r="B63" s="44">
        <v>5</v>
      </c>
      <c r="C63" s="45">
        <v>4</v>
      </c>
      <c r="D63" s="45">
        <v>5</v>
      </c>
      <c r="E63" s="45">
        <v>5</v>
      </c>
      <c r="F63" s="45">
        <v>4</v>
      </c>
      <c r="G63" s="45">
        <v>5</v>
      </c>
      <c r="H63" s="45">
        <v>5</v>
      </c>
      <c r="I63" s="46">
        <v>3</v>
      </c>
      <c r="J63" s="51">
        <f>SUM(B63:I63)</f>
        <v>36</v>
      </c>
      <c r="K63" s="51"/>
    </row>
    <row r="64" spans="1:21" x14ac:dyDescent="0.25">
      <c r="A64" s="4">
        <v>60</v>
      </c>
      <c r="B64" s="41">
        <v>5</v>
      </c>
      <c r="C64" s="42">
        <v>4</v>
      </c>
      <c r="D64" s="42">
        <v>5</v>
      </c>
      <c r="E64" s="42">
        <v>5</v>
      </c>
      <c r="F64" s="42">
        <v>4</v>
      </c>
      <c r="G64" s="42">
        <v>5</v>
      </c>
      <c r="H64" s="42">
        <v>5</v>
      </c>
      <c r="I64" s="43">
        <v>4</v>
      </c>
      <c r="J64" s="51">
        <f t="shared" si="0"/>
        <v>37</v>
      </c>
      <c r="K64" s="109"/>
    </row>
    <row r="65" spans="10:10" x14ac:dyDescent="0.25">
      <c r="J65" s="51">
        <f>AVERAGE(J5:J64)</f>
        <v>35.333333333333336</v>
      </c>
    </row>
  </sheetData>
  <mergeCells count="2">
    <mergeCell ref="B3:I3"/>
    <mergeCell ref="A3:A4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243"/>
  <sheetViews>
    <sheetView topLeftCell="Z49" zoomScale="80" zoomScaleNormal="80" workbookViewId="0">
      <selection activeCell="AD5" sqref="AD5:AD64"/>
    </sheetView>
  </sheetViews>
  <sheetFormatPr defaultRowHeight="15" x14ac:dyDescent="0.25"/>
  <cols>
    <col min="31" max="31" width="15.42578125" customWidth="1"/>
    <col min="41" max="41" width="13.5703125" customWidth="1"/>
    <col min="47" max="47" width="11.42578125" customWidth="1"/>
    <col min="48" max="48" width="11.7109375" customWidth="1"/>
  </cols>
  <sheetData>
    <row r="1" spans="1:49" x14ac:dyDescent="0.25">
      <c r="AT1" s="2" t="s">
        <v>313</v>
      </c>
    </row>
    <row r="2" spans="1:49" ht="15.75" thickBot="1" x14ac:dyDescent="0.3">
      <c r="A2" s="2" t="s">
        <v>281</v>
      </c>
      <c r="AE2" s="2" t="s">
        <v>272</v>
      </c>
      <c r="AG2" s="2" t="s">
        <v>273</v>
      </c>
      <c r="AH2" s="2" t="s">
        <v>277</v>
      </c>
      <c r="AI2" s="87">
        <v>0</v>
      </c>
      <c r="AJ2" s="88">
        <v>70</v>
      </c>
      <c r="AK2" s="88">
        <v>140</v>
      </c>
      <c r="AL2" s="88">
        <v>210</v>
      </c>
      <c r="AM2" s="88">
        <v>280</v>
      </c>
      <c r="AN2" s="88">
        <v>350</v>
      </c>
      <c r="AO2" s="53" t="s">
        <v>286</v>
      </c>
      <c r="AP2" s="74">
        <v>30</v>
      </c>
      <c r="AQ2" s="51">
        <v>5</v>
      </c>
      <c r="AR2" s="16">
        <f>AP2*AQ2</f>
        <v>150</v>
      </c>
      <c r="AT2" s="75" t="s">
        <v>285</v>
      </c>
      <c r="AU2" s="75"/>
      <c r="AV2" s="75">
        <f>28*60</f>
        <v>1680</v>
      </c>
      <c r="AW2" s="53" t="s">
        <v>319</v>
      </c>
    </row>
    <row r="3" spans="1:49" ht="15.75" thickTop="1" x14ac:dyDescent="0.25">
      <c r="A3" s="182" t="s">
        <v>256</v>
      </c>
      <c r="B3" s="182" t="s">
        <v>279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04"/>
      <c r="AE3" s="2" t="s">
        <v>274</v>
      </c>
      <c r="AG3" s="2" t="s">
        <v>275</v>
      </c>
      <c r="AH3" s="2" t="s">
        <v>276</v>
      </c>
      <c r="AI3" s="87"/>
      <c r="AJ3" s="89" t="s">
        <v>267</v>
      </c>
      <c r="AK3" s="90" t="s">
        <v>268</v>
      </c>
      <c r="AL3" s="91" t="s">
        <v>269</v>
      </c>
      <c r="AM3" s="91" t="s">
        <v>270</v>
      </c>
      <c r="AN3" s="91" t="s">
        <v>271</v>
      </c>
      <c r="AP3">
        <v>24</v>
      </c>
      <c r="AQ3" s="4">
        <v>4</v>
      </c>
      <c r="AR3" s="16">
        <f>AP3*AQ3</f>
        <v>96</v>
      </c>
      <c r="AT3" t="s">
        <v>314</v>
      </c>
      <c r="AV3">
        <f>AF5+AF11+AF17+AF23+AF29+AF35+AF41+AF47+AF53+AF59+AP2+AP8+AP14+AP20+AP26+AP32+AP38+AP44+AP50+AP56+AF68+AF74+AF80+AF86+AP65+AP71+AP77+AP83</f>
        <v>430</v>
      </c>
    </row>
    <row r="4" spans="1:49" x14ac:dyDescent="0.25">
      <c r="A4" s="182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  <c r="AA4" s="2">
        <v>26</v>
      </c>
      <c r="AB4" s="2">
        <v>27</v>
      </c>
      <c r="AC4" s="2">
        <v>28</v>
      </c>
      <c r="AD4" s="104" t="s">
        <v>330</v>
      </c>
      <c r="AF4" t="s">
        <v>255</v>
      </c>
      <c r="AG4" t="s">
        <v>254</v>
      </c>
      <c r="AH4" t="s">
        <v>253</v>
      </c>
      <c r="AI4" s="87"/>
      <c r="AJ4" s="92"/>
      <c r="AK4" s="92"/>
      <c r="AL4" s="92"/>
      <c r="AM4" s="92"/>
      <c r="AN4" s="92"/>
      <c r="AP4">
        <v>5</v>
      </c>
      <c r="AQ4" s="51">
        <v>3</v>
      </c>
      <c r="AR4" s="16">
        <f>AP4*AQ4</f>
        <v>15</v>
      </c>
      <c r="AT4" t="s">
        <v>315</v>
      </c>
      <c r="AV4">
        <f>AF6+AF12+AF18+AF24+AF30+AF36+AF42+AF48+AF54+AF60+AP3+AP9+AP15+AP21+AP27+AP33+AP39+AP45+AP51+AP57+AF69+AF75+AF81+AF87+AP66+AP72+AP78+AP84</f>
        <v>940</v>
      </c>
    </row>
    <row r="5" spans="1:49" x14ac:dyDescent="0.25">
      <c r="A5" s="4">
        <v>1</v>
      </c>
      <c r="B5" s="44">
        <v>5</v>
      </c>
      <c r="C5" s="45">
        <v>4</v>
      </c>
      <c r="D5" s="45">
        <v>4</v>
      </c>
      <c r="E5" s="45">
        <v>5</v>
      </c>
      <c r="F5" s="45">
        <v>4</v>
      </c>
      <c r="G5" s="45">
        <v>4</v>
      </c>
      <c r="H5" s="45">
        <v>4</v>
      </c>
      <c r="I5" s="45">
        <v>4</v>
      </c>
      <c r="J5" s="45">
        <v>4</v>
      </c>
      <c r="K5" s="45">
        <v>4</v>
      </c>
      <c r="L5" s="45">
        <v>4</v>
      </c>
      <c r="M5" s="45">
        <v>3</v>
      </c>
      <c r="N5" s="45">
        <v>4</v>
      </c>
      <c r="O5" s="45">
        <v>4</v>
      </c>
      <c r="P5" s="45">
        <v>4</v>
      </c>
      <c r="Q5" s="45">
        <v>4</v>
      </c>
      <c r="R5" s="45">
        <v>4</v>
      </c>
      <c r="S5" s="45">
        <v>4</v>
      </c>
      <c r="T5" s="45">
        <v>4</v>
      </c>
      <c r="U5" s="45">
        <v>4</v>
      </c>
      <c r="V5" s="45">
        <v>3</v>
      </c>
      <c r="W5" s="45">
        <v>3</v>
      </c>
      <c r="X5" s="45">
        <v>3</v>
      </c>
      <c r="Y5" s="45">
        <v>3</v>
      </c>
      <c r="Z5" s="45">
        <v>4</v>
      </c>
      <c r="AA5" s="45">
        <v>4</v>
      </c>
      <c r="AB5" s="45">
        <v>4</v>
      </c>
      <c r="AC5" s="46">
        <v>4</v>
      </c>
      <c r="AD5" s="51">
        <f>SUM(B5:AC5)</f>
        <v>109</v>
      </c>
      <c r="AE5" s="53" t="s">
        <v>287</v>
      </c>
      <c r="AF5" s="51">
        <v>23</v>
      </c>
      <c r="AG5" s="51">
        <v>5</v>
      </c>
      <c r="AH5" s="56">
        <f>AF5*AG5</f>
        <v>115</v>
      </c>
      <c r="AP5">
        <v>1</v>
      </c>
      <c r="AQ5" s="50">
        <v>2</v>
      </c>
      <c r="AR5" s="16">
        <f>AP5*AQ5</f>
        <v>2</v>
      </c>
      <c r="AT5" t="s">
        <v>316</v>
      </c>
      <c r="AV5">
        <f>AF7+AF13+AF19+AF25+AF31+AF37+AF43+AF49+AF55+AF61+AP4+AP10+AP16+AP22+AP28+AP34+AP40+AP46+AP52+AP58+AF70+AF76+AF82+AF88+AP67+AP73+AP79+AP85</f>
        <v>296</v>
      </c>
    </row>
    <row r="6" spans="1:49" x14ac:dyDescent="0.25">
      <c r="A6" s="4">
        <v>2</v>
      </c>
      <c r="B6" s="41">
        <v>5</v>
      </c>
      <c r="C6" s="42">
        <v>5</v>
      </c>
      <c r="D6" s="42">
        <v>5</v>
      </c>
      <c r="E6" s="42">
        <v>5</v>
      </c>
      <c r="F6" s="42">
        <v>5</v>
      </c>
      <c r="G6" s="42">
        <v>5</v>
      </c>
      <c r="H6" s="9">
        <v>4</v>
      </c>
      <c r="I6" s="42">
        <v>5</v>
      </c>
      <c r="J6" s="9">
        <v>4</v>
      </c>
      <c r="K6" s="42">
        <v>5</v>
      </c>
      <c r="L6" s="42">
        <v>5</v>
      </c>
      <c r="M6" s="42">
        <v>5</v>
      </c>
      <c r="N6" s="42">
        <v>5</v>
      </c>
      <c r="O6" s="9">
        <v>4</v>
      </c>
      <c r="P6" s="9">
        <v>4</v>
      </c>
      <c r="Q6" s="9">
        <v>4</v>
      </c>
      <c r="R6" s="42">
        <v>5</v>
      </c>
      <c r="S6" s="42">
        <v>5</v>
      </c>
      <c r="T6" s="42">
        <v>5</v>
      </c>
      <c r="U6" s="42">
        <v>5</v>
      </c>
      <c r="V6" s="42">
        <v>5</v>
      </c>
      <c r="W6" s="42">
        <v>5</v>
      </c>
      <c r="X6" s="42">
        <v>5</v>
      </c>
      <c r="Y6" s="42">
        <v>5</v>
      </c>
      <c r="Z6" s="42">
        <v>5</v>
      </c>
      <c r="AA6" s="42">
        <v>5</v>
      </c>
      <c r="AB6" s="42">
        <v>5</v>
      </c>
      <c r="AC6" s="23">
        <v>4</v>
      </c>
      <c r="AD6" s="51">
        <f t="shared" ref="AD6:AD29" si="0">SUM(B6:AC6)</f>
        <v>134</v>
      </c>
      <c r="AE6" s="53"/>
      <c r="AF6" s="50">
        <v>34</v>
      </c>
      <c r="AG6" s="4">
        <v>4</v>
      </c>
      <c r="AH6" s="16">
        <f>AF6*AG6</f>
        <v>136</v>
      </c>
      <c r="AO6" s="53"/>
      <c r="AQ6" s="51">
        <v>1</v>
      </c>
      <c r="AR6" s="16">
        <f>AP6*AQ6</f>
        <v>0</v>
      </c>
      <c r="AT6" t="s">
        <v>317</v>
      </c>
      <c r="AV6">
        <f>AF8+AF14+AF20+AF26+AF32+AF38+AF44+AF50+AF56+AF62+AP5+AP11+AP17+AP23+AP29+AP35+AP41+AP47+AP53+AP59+AF71+AF77+AF83+AF89+AP68+AP74+AP80+AP86</f>
        <v>14</v>
      </c>
    </row>
    <row r="7" spans="1:49" ht="15.75" thickBot="1" x14ac:dyDescent="0.3">
      <c r="A7" s="4">
        <v>3</v>
      </c>
      <c r="B7" s="44">
        <v>4</v>
      </c>
      <c r="C7" s="45">
        <v>4</v>
      </c>
      <c r="D7" s="45">
        <v>4</v>
      </c>
      <c r="E7" s="45">
        <v>4</v>
      </c>
      <c r="F7" s="45">
        <v>4</v>
      </c>
      <c r="G7" s="45">
        <v>4</v>
      </c>
      <c r="H7" s="45">
        <v>4</v>
      </c>
      <c r="I7" s="45">
        <v>4</v>
      </c>
      <c r="J7" s="45">
        <v>4</v>
      </c>
      <c r="K7" s="45">
        <v>3</v>
      </c>
      <c r="L7" s="45">
        <v>3</v>
      </c>
      <c r="M7" s="45">
        <v>4</v>
      </c>
      <c r="N7" s="45">
        <v>4</v>
      </c>
      <c r="O7" s="45">
        <v>4</v>
      </c>
      <c r="P7" s="45">
        <v>4</v>
      </c>
      <c r="Q7" s="45">
        <v>4</v>
      </c>
      <c r="R7" s="45">
        <v>4</v>
      </c>
      <c r="S7" s="45">
        <v>4</v>
      </c>
      <c r="T7" s="45">
        <v>4</v>
      </c>
      <c r="U7" s="45">
        <v>4</v>
      </c>
      <c r="V7" s="45">
        <v>4</v>
      </c>
      <c r="W7" s="45">
        <v>4</v>
      </c>
      <c r="X7" s="45">
        <v>4</v>
      </c>
      <c r="Y7" s="45">
        <v>4</v>
      </c>
      <c r="Z7" s="45">
        <v>4</v>
      </c>
      <c r="AA7" s="45">
        <v>4</v>
      </c>
      <c r="AB7" s="45">
        <v>4</v>
      </c>
      <c r="AC7" s="46">
        <v>4</v>
      </c>
      <c r="AD7" s="51">
        <f t="shared" si="0"/>
        <v>110</v>
      </c>
      <c r="AE7" s="53"/>
      <c r="AF7" s="51">
        <v>3</v>
      </c>
      <c r="AG7" s="51">
        <v>3</v>
      </c>
      <c r="AH7" s="16">
        <f>AF7*AG7</f>
        <v>9</v>
      </c>
      <c r="AJ7" s="80"/>
      <c r="AK7" s="80"/>
      <c r="AL7" s="80"/>
      <c r="AM7" s="85" t="s">
        <v>278</v>
      </c>
      <c r="AN7" s="80"/>
      <c r="AO7" s="81"/>
      <c r="AP7" s="82">
        <f>SUM(AP2:AP6)</f>
        <v>60</v>
      </c>
      <c r="AQ7" s="83" t="s">
        <v>259</v>
      </c>
      <c r="AR7" s="84">
        <f>SUM(AR2:AR6)</f>
        <v>263</v>
      </c>
      <c r="AT7" s="75" t="s">
        <v>318</v>
      </c>
      <c r="AU7" s="75"/>
      <c r="AV7" s="75"/>
    </row>
    <row r="8" spans="1:49" ht="15.75" thickTop="1" x14ac:dyDescent="0.25">
      <c r="A8" s="4">
        <v>4</v>
      </c>
      <c r="B8" s="41">
        <v>4</v>
      </c>
      <c r="C8" s="42">
        <v>4</v>
      </c>
      <c r="D8" s="42">
        <v>4</v>
      </c>
      <c r="E8" s="42">
        <v>4</v>
      </c>
      <c r="F8" s="42">
        <v>4</v>
      </c>
      <c r="G8" s="42">
        <v>4</v>
      </c>
      <c r="H8" s="42">
        <v>4</v>
      </c>
      <c r="I8" s="42">
        <v>4</v>
      </c>
      <c r="J8" s="42">
        <v>4</v>
      </c>
      <c r="K8" s="42">
        <v>4</v>
      </c>
      <c r="L8" s="42">
        <v>4</v>
      </c>
      <c r="M8" s="42">
        <v>4</v>
      </c>
      <c r="N8" s="42">
        <v>4</v>
      </c>
      <c r="O8" s="42">
        <v>4</v>
      </c>
      <c r="P8" s="42">
        <v>4</v>
      </c>
      <c r="Q8" s="42">
        <v>4</v>
      </c>
      <c r="R8" s="42">
        <v>4</v>
      </c>
      <c r="S8" s="42">
        <v>4</v>
      </c>
      <c r="T8" s="42">
        <v>4</v>
      </c>
      <c r="U8" s="42">
        <v>4</v>
      </c>
      <c r="V8" s="42">
        <v>4</v>
      </c>
      <c r="W8" s="42">
        <v>4</v>
      </c>
      <c r="X8" s="42">
        <v>4</v>
      </c>
      <c r="Y8" s="42">
        <v>4</v>
      </c>
      <c r="Z8" s="42">
        <v>4</v>
      </c>
      <c r="AA8" s="42">
        <v>4</v>
      </c>
      <c r="AB8" s="42">
        <v>4</v>
      </c>
      <c r="AC8" s="43">
        <v>4</v>
      </c>
      <c r="AD8" s="51">
        <f t="shared" si="0"/>
        <v>112</v>
      </c>
      <c r="AE8" s="53"/>
      <c r="AG8" s="50">
        <v>2</v>
      </c>
      <c r="AH8" s="16">
        <f>AF8*AG8</f>
        <v>0</v>
      </c>
      <c r="AO8" s="53" t="s">
        <v>288</v>
      </c>
      <c r="AP8">
        <v>16</v>
      </c>
      <c r="AQ8" s="51">
        <v>5</v>
      </c>
      <c r="AR8" s="56">
        <f>AP8*AQ8</f>
        <v>80</v>
      </c>
      <c r="AT8" s="74" t="s">
        <v>282</v>
      </c>
      <c r="AV8">
        <f>SUM(AV3:AV7)</f>
        <v>1680</v>
      </c>
    </row>
    <row r="9" spans="1:49" x14ac:dyDescent="0.25">
      <c r="A9" s="4">
        <v>5</v>
      </c>
      <c r="B9" s="44">
        <v>4</v>
      </c>
      <c r="C9" s="45">
        <v>4</v>
      </c>
      <c r="D9" s="45">
        <v>4</v>
      </c>
      <c r="E9" s="45">
        <v>4</v>
      </c>
      <c r="F9" s="45">
        <v>3</v>
      </c>
      <c r="G9" s="45">
        <v>4</v>
      </c>
      <c r="H9" s="45">
        <v>4</v>
      </c>
      <c r="I9" s="45">
        <v>3</v>
      </c>
      <c r="J9" s="45">
        <v>3</v>
      </c>
      <c r="K9" s="45">
        <v>4</v>
      </c>
      <c r="L9" s="45">
        <v>4</v>
      </c>
      <c r="M9" s="45">
        <v>4</v>
      </c>
      <c r="N9" s="45">
        <v>4</v>
      </c>
      <c r="O9" s="45">
        <v>4</v>
      </c>
      <c r="P9" s="45">
        <v>4</v>
      </c>
      <c r="Q9" s="45">
        <v>4</v>
      </c>
      <c r="R9" s="45">
        <v>4</v>
      </c>
      <c r="S9" s="45">
        <v>5</v>
      </c>
      <c r="T9" s="45">
        <v>4</v>
      </c>
      <c r="U9" s="9">
        <v>4</v>
      </c>
      <c r="V9" s="45">
        <v>4</v>
      </c>
      <c r="W9" s="45">
        <v>4</v>
      </c>
      <c r="X9" s="45">
        <v>4</v>
      </c>
      <c r="Y9" s="9">
        <v>4</v>
      </c>
      <c r="Z9" s="9">
        <v>4</v>
      </c>
      <c r="AA9" s="45">
        <v>5</v>
      </c>
      <c r="AB9" s="45">
        <v>5</v>
      </c>
      <c r="AC9" s="46">
        <v>5</v>
      </c>
      <c r="AD9" s="51">
        <f t="shared" si="0"/>
        <v>113</v>
      </c>
      <c r="AE9" s="53"/>
      <c r="AG9" s="51">
        <v>1</v>
      </c>
      <c r="AH9" s="16">
        <f>AF9*AG9</f>
        <v>0</v>
      </c>
      <c r="AO9" s="53"/>
      <c r="AP9">
        <v>34</v>
      </c>
      <c r="AQ9" s="4">
        <v>4</v>
      </c>
      <c r="AR9" s="16">
        <f>AP9*AQ9</f>
        <v>136</v>
      </c>
      <c r="AV9" s="96" t="s">
        <v>320</v>
      </c>
    </row>
    <row r="10" spans="1:49" x14ac:dyDescent="0.25">
      <c r="A10" s="4">
        <v>6</v>
      </c>
      <c r="B10" s="41">
        <v>4</v>
      </c>
      <c r="C10" s="42">
        <v>4</v>
      </c>
      <c r="D10" s="42">
        <v>4</v>
      </c>
      <c r="E10" s="42">
        <v>4</v>
      </c>
      <c r="F10" s="42">
        <v>4</v>
      </c>
      <c r="G10" s="42">
        <v>4</v>
      </c>
      <c r="H10" s="42">
        <v>4</v>
      </c>
      <c r="I10" s="42">
        <v>4</v>
      </c>
      <c r="J10" s="9">
        <v>3</v>
      </c>
      <c r="K10" s="9">
        <v>4</v>
      </c>
      <c r="L10" s="9">
        <v>4</v>
      </c>
      <c r="M10" s="9">
        <v>4</v>
      </c>
      <c r="N10" s="9">
        <v>4</v>
      </c>
      <c r="O10" s="9">
        <v>4</v>
      </c>
      <c r="P10" s="9">
        <v>4</v>
      </c>
      <c r="Q10" s="9">
        <v>4</v>
      </c>
      <c r="R10" s="9">
        <v>4</v>
      </c>
      <c r="S10" s="9">
        <v>4</v>
      </c>
      <c r="T10" s="42">
        <v>4</v>
      </c>
      <c r="U10" s="42">
        <v>4</v>
      </c>
      <c r="V10" s="42">
        <v>4</v>
      </c>
      <c r="W10" s="42">
        <v>4</v>
      </c>
      <c r="X10" s="42">
        <v>4</v>
      </c>
      <c r="Y10" s="42">
        <v>4</v>
      </c>
      <c r="Z10" s="42">
        <v>4</v>
      </c>
      <c r="AA10" s="42">
        <v>4</v>
      </c>
      <c r="AB10" s="9">
        <v>5</v>
      </c>
      <c r="AC10" s="23">
        <v>5</v>
      </c>
      <c r="AD10" s="51">
        <f t="shared" si="0"/>
        <v>113</v>
      </c>
      <c r="AF10" s="76">
        <f>SUM(AF5:AF9)</f>
        <v>60</v>
      </c>
      <c r="AG10" s="77" t="s">
        <v>259</v>
      </c>
      <c r="AH10" s="78">
        <f>SUM(AH5:AH9)</f>
        <v>260</v>
      </c>
      <c r="AI10" s="79"/>
      <c r="AJ10" s="79"/>
      <c r="AK10" s="79"/>
      <c r="AL10" s="79"/>
      <c r="AM10" s="86" t="s">
        <v>278</v>
      </c>
      <c r="AN10" s="79"/>
      <c r="AO10" s="53"/>
      <c r="AP10">
        <v>10</v>
      </c>
      <c r="AQ10" s="51">
        <v>3</v>
      </c>
      <c r="AR10" s="16">
        <f>AP10*AQ10</f>
        <v>30</v>
      </c>
    </row>
    <row r="11" spans="1:49" x14ac:dyDescent="0.25">
      <c r="A11" s="4">
        <v>7</v>
      </c>
      <c r="B11" s="44">
        <v>5</v>
      </c>
      <c r="C11" s="45">
        <v>5</v>
      </c>
      <c r="D11" s="45">
        <v>5</v>
      </c>
      <c r="E11" s="9">
        <v>4</v>
      </c>
      <c r="F11" s="9">
        <v>4</v>
      </c>
      <c r="G11" s="45">
        <v>5</v>
      </c>
      <c r="H11" s="45">
        <v>4</v>
      </c>
      <c r="I11" s="9">
        <v>4</v>
      </c>
      <c r="J11" s="9">
        <v>3</v>
      </c>
      <c r="K11" s="9">
        <v>4</v>
      </c>
      <c r="L11" s="45">
        <v>5</v>
      </c>
      <c r="M11" s="45">
        <v>5</v>
      </c>
      <c r="N11" s="45">
        <v>5</v>
      </c>
      <c r="O11" s="9">
        <v>4</v>
      </c>
      <c r="P11" s="9">
        <v>4</v>
      </c>
      <c r="Q11" s="9">
        <v>4</v>
      </c>
      <c r="R11" s="45">
        <v>5</v>
      </c>
      <c r="S11" s="45">
        <v>5</v>
      </c>
      <c r="T11" s="9">
        <v>4</v>
      </c>
      <c r="U11" s="45">
        <v>4</v>
      </c>
      <c r="V11" s="9">
        <v>4</v>
      </c>
      <c r="W11" s="45">
        <v>4</v>
      </c>
      <c r="X11" s="45">
        <v>4</v>
      </c>
      <c r="Y11" s="45">
        <v>4</v>
      </c>
      <c r="Z11" s="9">
        <v>4</v>
      </c>
      <c r="AA11" s="9">
        <v>4</v>
      </c>
      <c r="AB11" s="45">
        <v>5</v>
      </c>
      <c r="AC11" s="46">
        <v>5</v>
      </c>
      <c r="AD11" s="51">
        <f t="shared" si="0"/>
        <v>122</v>
      </c>
      <c r="AE11" s="53" t="s">
        <v>289</v>
      </c>
      <c r="AF11" s="4">
        <v>19</v>
      </c>
      <c r="AG11" s="51">
        <v>5</v>
      </c>
      <c r="AH11" s="56">
        <f>AF11*AG11</f>
        <v>95</v>
      </c>
      <c r="AO11" s="53"/>
      <c r="AQ11" s="50">
        <v>2</v>
      </c>
      <c r="AR11" s="16">
        <f>AP11*AQ11</f>
        <v>0</v>
      </c>
    </row>
    <row r="12" spans="1:49" x14ac:dyDescent="0.25">
      <c r="A12" s="4">
        <v>8</v>
      </c>
      <c r="B12" s="41">
        <v>5</v>
      </c>
      <c r="C12" s="42">
        <v>3</v>
      </c>
      <c r="D12" s="42">
        <v>3</v>
      </c>
      <c r="E12" s="42">
        <v>4</v>
      </c>
      <c r="F12" s="42">
        <v>4</v>
      </c>
      <c r="G12" s="42">
        <v>4</v>
      </c>
      <c r="H12" s="42">
        <v>4</v>
      </c>
      <c r="I12" s="42">
        <v>3</v>
      </c>
      <c r="J12" s="42">
        <v>3</v>
      </c>
      <c r="K12" s="42">
        <v>3</v>
      </c>
      <c r="L12" s="42">
        <v>5</v>
      </c>
      <c r="M12" s="42">
        <v>4</v>
      </c>
      <c r="N12" s="42">
        <v>4</v>
      </c>
      <c r="O12" s="42">
        <v>4</v>
      </c>
      <c r="P12" s="42">
        <v>4</v>
      </c>
      <c r="Q12" s="42">
        <v>4</v>
      </c>
      <c r="R12" s="42">
        <v>4</v>
      </c>
      <c r="S12" s="42">
        <v>4</v>
      </c>
      <c r="T12" s="42">
        <v>4</v>
      </c>
      <c r="U12" s="42">
        <v>4</v>
      </c>
      <c r="V12" s="42">
        <v>4</v>
      </c>
      <c r="W12" s="9">
        <v>4</v>
      </c>
      <c r="X12" s="42">
        <v>4</v>
      </c>
      <c r="Y12" s="42">
        <v>4</v>
      </c>
      <c r="Z12" s="9">
        <v>4</v>
      </c>
      <c r="AA12" s="9">
        <v>4</v>
      </c>
      <c r="AB12" s="42">
        <v>4</v>
      </c>
      <c r="AC12" s="43">
        <v>4</v>
      </c>
      <c r="AD12" s="51">
        <f t="shared" si="0"/>
        <v>109</v>
      </c>
      <c r="AE12" s="53"/>
      <c r="AF12" s="4">
        <v>33</v>
      </c>
      <c r="AG12" s="4">
        <v>4</v>
      </c>
      <c r="AH12" s="16">
        <f>AF12*AG12</f>
        <v>132</v>
      </c>
      <c r="AO12" s="53"/>
      <c r="AQ12" s="51">
        <v>1</v>
      </c>
      <c r="AR12" s="16">
        <f>AP12*AQ12</f>
        <v>0</v>
      </c>
    </row>
    <row r="13" spans="1:49" x14ac:dyDescent="0.25">
      <c r="A13" s="4">
        <v>9</v>
      </c>
      <c r="B13" s="44">
        <v>4</v>
      </c>
      <c r="C13" s="45">
        <v>4</v>
      </c>
      <c r="D13" s="45">
        <v>5</v>
      </c>
      <c r="E13" s="45">
        <v>4</v>
      </c>
      <c r="F13" s="45">
        <v>4</v>
      </c>
      <c r="G13" s="45">
        <v>2</v>
      </c>
      <c r="H13" s="45">
        <v>2</v>
      </c>
      <c r="I13" s="45">
        <v>4</v>
      </c>
      <c r="J13" s="45">
        <v>4</v>
      </c>
      <c r="K13" s="45">
        <v>4</v>
      </c>
      <c r="L13" s="45">
        <v>4</v>
      </c>
      <c r="M13" s="45">
        <v>3</v>
      </c>
      <c r="N13" s="45">
        <v>4</v>
      </c>
      <c r="O13" s="45">
        <v>4</v>
      </c>
      <c r="P13" s="45">
        <v>3</v>
      </c>
      <c r="Q13" s="45">
        <v>3</v>
      </c>
      <c r="R13" s="45">
        <v>4</v>
      </c>
      <c r="S13" s="9">
        <v>4</v>
      </c>
      <c r="T13" s="45">
        <v>4</v>
      </c>
      <c r="U13" s="45">
        <v>3</v>
      </c>
      <c r="V13" s="45">
        <v>3</v>
      </c>
      <c r="W13" s="45">
        <v>4</v>
      </c>
      <c r="X13" s="45">
        <v>4</v>
      </c>
      <c r="Y13" s="45">
        <v>4</v>
      </c>
      <c r="Z13" s="45">
        <v>4</v>
      </c>
      <c r="AA13" s="45">
        <v>4</v>
      </c>
      <c r="AB13" s="45">
        <v>4</v>
      </c>
      <c r="AC13" s="46">
        <v>4</v>
      </c>
      <c r="AD13" s="51">
        <f t="shared" si="0"/>
        <v>104</v>
      </c>
      <c r="AE13" s="53"/>
      <c r="AF13" s="51">
        <v>8</v>
      </c>
      <c r="AG13" s="51">
        <v>3</v>
      </c>
      <c r="AH13" s="16">
        <f>AF13*AG13</f>
        <v>24</v>
      </c>
      <c r="AJ13" s="80"/>
      <c r="AK13" s="80"/>
      <c r="AL13" s="80"/>
      <c r="AM13" s="85" t="s">
        <v>278</v>
      </c>
      <c r="AN13" s="80"/>
      <c r="AO13" s="81"/>
      <c r="AP13" s="82">
        <f>SUM(AP8:AP12)</f>
        <v>60</v>
      </c>
      <c r="AQ13" s="83" t="s">
        <v>259</v>
      </c>
      <c r="AR13" s="84">
        <f>SUM(AR8:AR12)</f>
        <v>246</v>
      </c>
    </row>
    <row r="14" spans="1:49" x14ac:dyDescent="0.25">
      <c r="A14" s="4">
        <v>10</v>
      </c>
      <c r="B14" s="41">
        <v>5</v>
      </c>
      <c r="C14" s="42">
        <v>4</v>
      </c>
      <c r="D14" s="42">
        <v>5</v>
      </c>
      <c r="E14" s="42">
        <v>5</v>
      </c>
      <c r="F14" s="42">
        <v>4</v>
      </c>
      <c r="G14" s="42">
        <v>5</v>
      </c>
      <c r="H14" s="42">
        <v>5</v>
      </c>
      <c r="I14" s="42">
        <v>4</v>
      </c>
      <c r="J14" s="42">
        <v>5</v>
      </c>
      <c r="K14" s="42">
        <v>4</v>
      </c>
      <c r="L14" s="42">
        <v>5</v>
      </c>
      <c r="M14" s="42">
        <v>5</v>
      </c>
      <c r="N14" s="42">
        <v>5</v>
      </c>
      <c r="O14" s="42">
        <v>4</v>
      </c>
      <c r="P14" s="42">
        <v>4</v>
      </c>
      <c r="Q14" s="42">
        <v>4</v>
      </c>
      <c r="R14" s="42">
        <v>5</v>
      </c>
      <c r="S14" s="42">
        <v>5</v>
      </c>
      <c r="T14" s="42">
        <v>4</v>
      </c>
      <c r="U14" s="42">
        <v>4</v>
      </c>
      <c r="V14" s="42">
        <v>4</v>
      </c>
      <c r="W14" s="42">
        <v>4</v>
      </c>
      <c r="X14" s="42">
        <v>5</v>
      </c>
      <c r="Y14" s="42">
        <v>5</v>
      </c>
      <c r="Z14" s="42">
        <v>5</v>
      </c>
      <c r="AA14" s="42">
        <v>5</v>
      </c>
      <c r="AB14" s="42">
        <v>5</v>
      </c>
      <c r="AC14" s="43">
        <v>4</v>
      </c>
      <c r="AD14" s="51">
        <f t="shared" si="0"/>
        <v>128</v>
      </c>
      <c r="AE14" s="53"/>
      <c r="AG14" s="50">
        <v>2</v>
      </c>
      <c r="AH14" s="16">
        <f>AF14*AG14</f>
        <v>0</v>
      </c>
      <c r="AO14" s="53" t="s">
        <v>290</v>
      </c>
      <c r="AP14">
        <v>19</v>
      </c>
      <c r="AQ14" s="51">
        <v>5</v>
      </c>
      <c r="AR14" s="56">
        <f>AP14*AQ14</f>
        <v>95</v>
      </c>
    </row>
    <row r="15" spans="1:49" x14ac:dyDescent="0.25">
      <c r="A15" s="4">
        <v>11</v>
      </c>
      <c r="B15" s="44">
        <v>4</v>
      </c>
      <c r="C15" s="45">
        <v>5</v>
      </c>
      <c r="D15" s="45">
        <v>5</v>
      </c>
      <c r="E15" s="45">
        <v>5</v>
      </c>
      <c r="F15" s="45">
        <v>5</v>
      </c>
      <c r="G15" s="45">
        <v>5</v>
      </c>
      <c r="H15" s="45">
        <v>5</v>
      </c>
      <c r="I15" s="45">
        <v>4</v>
      </c>
      <c r="J15" s="45">
        <v>4</v>
      </c>
      <c r="K15" s="45">
        <v>5</v>
      </c>
      <c r="L15" s="45">
        <v>5</v>
      </c>
      <c r="M15" s="45">
        <v>5</v>
      </c>
      <c r="N15" s="45">
        <v>5</v>
      </c>
      <c r="O15" s="45">
        <v>5</v>
      </c>
      <c r="P15" s="45">
        <v>5</v>
      </c>
      <c r="Q15" s="45">
        <v>5</v>
      </c>
      <c r="R15" s="45">
        <v>5</v>
      </c>
      <c r="S15" s="9">
        <v>4</v>
      </c>
      <c r="T15" s="45">
        <v>5</v>
      </c>
      <c r="U15" s="45">
        <v>5</v>
      </c>
      <c r="V15" s="45">
        <v>5</v>
      </c>
      <c r="W15" s="45">
        <v>5</v>
      </c>
      <c r="X15" s="45">
        <v>5</v>
      </c>
      <c r="Y15" s="45">
        <v>5</v>
      </c>
      <c r="Z15" s="45">
        <v>4</v>
      </c>
      <c r="AA15" s="45">
        <v>4</v>
      </c>
      <c r="AB15" s="45">
        <v>5</v>
      </c>
      <c r="AC15" s="46">
        <v>5</v>
      </c>
      <c r="AD15" s="51">
        <f t="shared" si="0"/>
        <v>134</v>
      </c>
      <c r="AE15" s="53"/>
      <c r="AG15" s="51">
        <v>1</v>
      </c>
      <c r="AH15" s="16">
        <f>AF15*AG15</f>
        <v>0</v>
      </c>
      <c r="AO15" s="53"/>
      <c r="AP15">
        <v>34</v>
      </c>
      <c r="AQ15" s="4">
        <v>4</v>
      </c>
      <c r="AR15" s="16">
        <f>AP15*AQ15</f>
        <v>136</v>
      </c>
    </row>
    <row r="16" spans="1:49" x14ac:dyDescent="0.25">
      <c r="A16" s="4">
        <v>12</v>
      </c>
      <c r="B16" s="41">
        <v>3</v>
      </c>
      <c r="C16" s="42">
        <v>5</v>
      </c>
      <c r="D16" s="42">
        <v>4</v>
      </c>
      <c r="E16" s="42">
        <v>3</v>
      </c>
      <c r="F16" s="42">
        <v>2</v>
      </c>
      <c r="G16" s="42">
        <v>4</v>
      </c>
      <c r="H16" s="42">
        <v>4</v>
      </c>
      <c r="I16" s="42">
        <v>3</v>
      </c>
      <c r="J16" s="42">
        <v>3</v>
      </c>
      <c r="K16" s="42">
        <v>3</v>
      </c>
      <c r="L16" s="42">
        <v>4</v>
      </c>
      <c r="M16" s="42">
        <v>4</v>
      </c>
      <c r="N16" s="42">
        <v>5</v>
      </c>
      <c r="O16" s="42">
        <v>4</v>
      </c>
      <c r="P16" s="9">
        <v>3</v>
      </c>
      <c r="Q16" s="9">
        <v>3</v>
      </c>
      <c r="R16" s="42">
        <v>4</v>
      </c>
      <c r="S16" s="42">
        <v>4</v>
      </c>
      <c r="T16" s="42">
        <v>2</v>
      </c>
      <c r="U16" s="42">
        <v>4</v>
      </c>
      <c r="V16" s="9">
        <v>4</v>
      </c>
      <c r="W16" s="9">
        <v>5</v>
      </c>
      <c r="X16" s="42">
        <v>4</v>
      </c>
      <c r="Y16" s="42">
        <v>4</v>
      </c>
      <c r="Z16" s="42">
        <v>4</v>
      </c>
      <c r="AA16" s="42">
        <v>3</v>
      </c>
      <c r="AB16" s="42">
        <v>4</v>
      </c>
      <c r="AC16" s="43">
        <v>4</v>
      </c>
      <c r="AD16" s="51">
        <f t="shared" si="0"/>
        <v>103</v>
      </c>
      <c r="AF16" s="76">
        <f>SUM(AF11:AF15)</f>
        <v>60</v>
      </c>
      <c r="AG16" s="77" t="s">
        <v>259</v>
      </c>
      <c r="AH16" s="78">
        <f>SUM(AH11:AH15)</f>
        <v>251</v>
      </c>
      <c r="AI16" s="79"/>
      <c r="AJ16" s="79"/>
      <c r="AK16" s="79"/>
      <c r="AL16" s="79"/>
      <c r="AM16" s="86" t="s">
        <v>278</v>
      </c>
      <c r="AN16" s="79"/>
      <c r="AO16" s="53"/>
      <c r="AP16">
        <v>6</v>
      </c>
      <c r="AQ16" s="51">
        <v>3</v>
      </c>
      <c r="AR16" s="16">
        <f>AP16*AQ16</f>
        <v>18</v>
      </c>
    </row>
    <row r="17" spans="1:44" x14ac:dyDescent="0.25">
      <c r="A17" s="4">
        <v>13</v>
      </c>
      <c r="B17" s="44">
        <v>4</v>
      </c>
      <c r="C17" s="45">
        <v>3</v>
      </c>
      <c r="D17" s="45">
        <v>4</v>
      </c>
      <c r="E17" s="45">
        <v>4</v>
      </c>
      <c r="F17" s="45">
        <v>3</v>
      </c>
      <c r="G17" s="45">
        <v>3</v>
      </c>
      <c r="H17" s="45">
        <v>3</v>
      </c>
      <c r="I17" s="45">
        <v>4</v>
      </c>
      <c r="J17" s="45">
        <v>4</v>
      </c>
      <c r="K17" s="45">
        <v>3</v>
      </c>
      <c r="L17" s="45">
        <v>4</v>
      </c>
      <c r="M17" s="45">
        <v>3</v>
      </c>
      <c r="N17" s="45">
        <v>4</v>
      </c>
      <c r="O17" s="45">
        <v>3</v>
      </c>
      <c r="P17" s="45">
        <v>3</v>
      </c>
      <c r="Q17" s="45">
        <v>3</v>
      </c>
      <c r="R17" s="45">
        <v>4</v>
      </c>
      <c r="S17" s="45">
        <v>4</v>
      </c>
      <c r="T17" s="45">
        <v>3</v>
      </c>
      <c r="U17" s="45">
        <v>4</v>
      </c>
      <c r="V17" s="45">
        <v>4</v>
      </c>
      <c r="W17" s="9">
        <v>5</v>
      </c>
      <c r="X17" s="45">
        <v>4</v>
      </c>
      <c r="Y17" s="9">
        <v>4</v>
      </c>
      <c r="Z17" s="45">
        <v>4</v>
      </c>
      <c r="AA17" s="45">
        <v>3</v>
      </c>
      <c r="AB17" s="45">
        <v>4</v>
      </c>
      <c r="AC17" s="46">
        <v>4</v>
      </c>
      <c r="AD17" s="51">
        <f t="shared" si="0"/>
        <v>102</v>
      </c>
      <c r="AE17" s="53" t="s">
        <v>291</v>
      </c>
      <c r="AF17" s="51">
        <v>22</v>
      </c>
      <c r="AG17" s="51">
        <v>5</v>
      </c>
      <c r="AH17" s="56">
        <f>AF17*AG17</f>
        <v>110</v>
      </c>
      <c r="AO17" s="53"/>
      <c r="AP17">
        <v>1</v>
      </c>
      <c r="AQ17" s="50">
        <v>2</v>
      </c>
      <c r="AR17" s="16">
        <f>AP17*AQ17</f>
        <v>2</v>
      </c>
    </row>
    <row r="18" spans="1:44" x14ac:dyDescent="0.25">
      <c r="A18" s="4">
        <v>14</v>
      </c>
      <c r="B18" s="41">
        <v>4</v>
      </c>
      <c r="C18" s="42">
        <v>4</v>
      </c>
      <c r="D18" s="42">
        <v>4</v>
      </c>
      <c r="E18" s="42">
        <v>4</v>
      </c>
      <c r="F18" s="42">
        <v>4</v>
      </c>
      <c r="G18" s="42">
        <v>4</v>
      </c>
      <c r="H18" s="42">
        <v>4</v>
      </c>
      <c r="I18" s="42">
        <v>4</v>
      </c>
      <c r="J18" s="42">
        <v>4</v>
      </c>
      <c r="K18" s="42">
        <v>4</v>
      </c>
      <c r="L18" s="42">
        <v>4</v>
      </c>
      <c r="M18" s="42">
        <v>4</v>
      </c>
      <c r="N18" s="42">
        <v>4</v>
      </c>
      <c r="O18" s="42">
        <v>4</v>
      </c>
      <c r="P18" s="42">
        <v>4</v>
      </c>
      <c r="Q18" s="42">
        <v>4</v>
      </c>
      <c r="R18" s="42">
        <v>4</v>
      </c>
      <c r="S18" s="42">
        <v>4</v>
      </c>
      <c r="T18" s="42">
        <v>4</v>
      </c>
      <c r="U18" s="42">
        <v>4</v>
      </c>
      <c r="V18" s="42">
        <v>4</v>
      </c>
      <c r="W18" s="42">
        <v>4</v>
      </c>
      <c r="X18" s="42">
        <v>4</v>
      </c>
      <c r="Y18" s="42">
        <v>4</v>
      </c>
      <c r="Z18" s="42">
        <v>4</v>
      </c>
      <c r="AA18" s="42">
        <v>4</v>
      </c>
      <c r="AB18" s="42">
        <v>4</v>
      </c>
      <c r="AC18" s="43">
        <v>4</v>
      </c>
      <c r="AD18" s="51">
        <f t="shared" si="0"/>
        <v>112</v>
      </c>
      <c r="AE18" s="53"/>
      <c r="AF18" s="50">
        <v>33</v>
      </c>
      <c r="AG18" s="4">
        <v>4</v>
      </c>
      <c r="AH18" s="16">
        <f>AF18*AG18</f>
        <v>132</v>
      </c>
      <c r="AO18" s="53"/>
      <c r="AQ18" s="51">
        <v>1</v>
      </c>
      <c r="AR18" s="16">
        <f>AP18*AQ18</f>
        <v>0</v>
      </c>
    </row>
    <row r="19" spans="1:44" x14ac:dyDescent="0.25">
      <c r="A19" s="4">
        <v>15</v>
      </c>
      <c r="B19" s="44">
        <v>4</v>
      </c>
      <c r="C19" s="45">
        <v>4</v>
      </c>
      <c r="D19" s="45">
        <v>4</v>
      </c>
      <c r="E19" s="45">
        <v>4</v>
      </c>
      <c r="F19" s="45">
        <v>4</v>
      </c>
      <c r="G19" s="45">
        <v>4</v>
      </c>
      <c r="H19" s="45">
        <v>4</v>
      </c>
      <c r="I19" s="45">
        <v>5</v>
      </c>
      <c r="J19" s="45">
        <v>4</v>
      </c>
      <c r="K19" s="45">
        <v>4</v>
      </c>
      <c r="L19" s="45">
        <v>5</v>
      </c>
      <c r="M19" s="45">
        <v>4</v>
      </c>
      <c r="N19" s="45">
        <v>4</v>
      </c>
      <c r="O19" s="45">
        <v>4</v>
      </c>
      <c r="P19" s="45">
        <v>4</v>
      </c>
      <c r="Q19" s="45">
        <v>3</v>
      </c>
      <c r="R19" s="45">
        <v>4</v>
      </c>
      <c r="S19" s="45">
        <v>4</v>
      </c>
      <c r="T19" s="45">
        <v>4</v>
      </c>
      <c r="U19" s="45">
        <v>4</v>
      </c>
      <c r="V19" s="45">
        <v>3</v>
      </c>
      <c r="W19" s="45">
        <v>4</v>
      </c>
      <c r="X19" s="45">
        <v>4</v>
      </c>
      <c r="Y19" s="45">
        <v>4</v>
      </c>
      <c r="Z19" s="45">
        <v>4</v>
      </c>
      <c r="AA19" s="45">
        <v>4</v>
      </c>
      <c r="AB19" s="45">
        <v>4</v>
      </c>
      <c r="AC19" s="46">
        <v>4</v>
      </c>
      <c r="AD19" s="51">
        <f t="shared" si="0"/>
        <v>112</v>
      </c>
      <c r="AE19" s="53"/>
      <c r="AF19" s="51">
        <v>5</v>
      </c>
      <c r="AG19" s="51">
        <v>3</v>
      </c>
      <c r="AH19" s="16">
        <f>AF19*AG19</f>
        <v>15</v>
      </c>
      <c r="AJ19" s="80"/>
      <c r="AK19" s="80"/>
      <c r="AL19" s="80"/>
      <c r="AM19" s="85" t="s">
        <v>278</v>
      </c>
      <c r="AN19" s="80"/>
      <c r="AO19" s="81"/>
      <c r="AP19" s="82">
        <f>SUM(AP14:AP18)</f>
        <v>60</v>
      </c>
      <c r="AQ19" s="83" t="s">
        <v>259</v>
      </c>
      <c r="AR19" s="84">
        <f>SUM(AR14:AR18)</f>
        <v>251</v>
      </c>
    </row>
    <row r="20" spans="1:44" x14ac:dyDescent="0.25">
      <c r="A20" s="4">
        <v>16</v>
      </c>
      <c r="B20" s="41">
        <v>4</v>
      </c>
      <c r="C20" s="42">
        <v>4</v>
      </c>
      <c r="D20" s="42">
        <v>4</v>
      </c>
      <c r="E20" s="42">
        <v>4</v>
      </c>
      <c r="F20" s="42">
        <v>3</v>
      </c>
      <c r="G20" s="42">
        <v>4</v>
      </c>
      <c r="H20" s="42">
        <v>3</v>
      </c>
      <c r="I20" s="42">
        <v>4</v>
      </c>
      <c r="J20" s="42">
        <v>4</v>
      </c>
      <c r="K20" s="42">
        <v>3</v>
      </c>
      <c r="L20" s="42">
        <v>5</v>
      </c>
      <c r="M20" s="42">
        <v>3</v>
      </c>
      <c r="N20" s="42">
        <v>4</v>
      </c>
      <c r="O20" s="42">
        <v>4</v>
      </c>
      <c r="P20" s="42">
        <v>3</v>
      </c>
      <c r="Q20" s="42">
        <v>3</v>
      </c>
      <c r="R20" s="42">
        <v>4</v>
      </c>
      <c r="S20" s="42">
        <v>4</v>
      </c>
      <c r="T20" s="42">
        <v>4</v>
      </c>
      <c r="U20" s="42">
        <v>4</v>
      </c>
      <c r="V20" s="42">
        <v>4</v>
      </c>
      <c r="W20" s="42">
        <v>4</v>
      </c>
      <c r="X20" s="42">
        <v>4</v>
      </c>
      <c r="Y20" s="42">
        <v>4</v>
      </c>
      <c r="Z20" s="42">
        <v>4</v>
      </c>
      <c r="AA20" s="42">
        <v>4</v>
      </c>
      <c r="AB20" s="42">
        <v>4</v>
      </c>
      <c r="AC20" s="43">
        <v>4</v>
      </c>
      <c r="AD20" s="51">
        <f t="shared" si="0"/>
        <v>107</v>
      </c>
      <c r="AE20" s="53"/>
      <c r="AG20" s="50">
        <v>2</v>
      </c>
      <c r="AH20" s="16">
        <f>AF20*AG20</f>
        <v>0</v>
      </c>
      <c r="AO20" s="53" t="s">
        <v>292</v>
      </c>
      <c r="AP20">
        <v>9</v>
      </c>
      <c r="AQ20" s="51">
        <v>5</v>
      </c>
      <c r="AR20" s="56">
        <f>AP20*AQ20</f>
        <v>45</v>
      </c>
    </row>
    <row r="21" spans="1:44" x14ac:dyDescent="0.25">
      <c r="A21" s="4">
        <v>17</v>
      </c>
      <c r="B21" s="44">
        <v>4</v>
      </c>
      <c r="C21" s="45">
        <v>4</v>
      </c>
      <c r="D21" s="45">
        <v>5</v>
      </c>
      <c r="E21" s="45">
        <v>4</v>
      </c>
      <c r="F21" s="45">
        <v>4</v>
      </c>
      <c r="G21" s="45">
        <v>5</v>
      </c>
      <c r="H21" s="45">
        <v>4</v>
      </c>
      <c r="I21" s="45">
        <v>4</v>
      </c>
      <c r="J21" s="45">
        <v>4</v>
      </c>
      <c r="K21" s="45">
        <v>4</v>
      </c>
      <c r="L21" s="45">
        <v>4</v>
      </c>
      <c r="M21" s="45">
        <v>4</v>
      </c>
      <c r="N21" s="45">
        <v>4</v>
      </c>
      <c r="O21" s="45">
        <v>4</v>
      </c>
      <c r="P21" s="45">
        <v>4</v>
      </c>
      <c r="Q21" s="45">
        <v>4</v>
      </c>
      <c r="R21" s="45">
        <v>4</v>
      </c>
      <c r="S21" s="45">
        <v>4</v>
      </c>
      <c r="T21" s="45">
        <v>4</v>
      </c>
      <c r="U21" s="45">
        <v>4</v>
      </c>
      <c r="V21" s="45">
        <v>4</v>
      </c>
      <c r="W21" s="45">
        <v>4</v>
      </c>
      <c r="X21" s="45">
        <v>4</v>
      </c>
      <c r="Y21" s="45">
        <v>4</v>
      </c>
      <c r="Z21" s="45">
        <v>4</v>
      </c>
      <c r="AA21" s="45">
        <v>4</v>
      </c>
      <c r="AB21" s="45">
        <v>4</v>
      </c>
      <c r="AC21" s="46">
        <v>4</v>
      </c>
      <c r="AD21" s="51">
        <f t="shared" si="0"/>
        <v>114</v>
      </c>
      <c r="AE21" s="53"/>
      <c r="AG21" s="51">
        <v>1</v>
      </c>
      <c r="AH21" s="16">
        <f>AF21*AG21</f>
        <v>0</v>
      </c>
      <c r="AO21" s="53"/>
      <c r="AP21">
        <v>39</v>
      </c>
      <c r="AQ21" s="4">
        <v>4</v>
      </c>
      <c r="AR21" s="16">
        <f>AP21*AQ21</f>
        <v>156</v>
      </c>
    </row>
    <row r="22" spans="1:44" x14ac:dyDescent="0.25">
      <c r="A22" s="4">
        <v>18</v>
      </c>
      <c r="B22" s="41">
        <v>4</v>
      </c>
      <c r="C22" s="42">
        <v>3</v>
      </c>
      <c r="D22" s="42">
        <v>5</v>
      </c>
      <c r="E22" s="42">
        <v>3</v>
      </c>
      <c r="F22" s="42">
        <v>3</v>
      </c>
      <c r="G22" s="42">
        <v>4</v>
      </c>
      <c r="H22" s="42">
        <v>4</v>
      </c>
      <c r="I22" s="42">
        <v>3</v>
      </c>
      <c r="J22" s="42">
        <v>4</v>
      </c>
      <c r="K22" s="42">
        <v>4</v>
      </c>
      <c r="L22" s="42">
        <v>4</v>
      </c>
      <c r="M22" s="42">
        <v>4</v>
      </c>
      <c r="N22" s="42">
        <v>4</v>
      </c>
      <c r="O22" s="42">
        <v>4</v>
      </c>
      <c r="P22" s="42">
        <v>4</v>
      </c>
      <c r="Q22" s="42">
        <v>3</v>
      </c>
      <c r="R22" s="42">
        <v>4</v>
      </c>
      <c r="S22" s="42">
        <v>4</v>
      </c>
      <c r="T22" s="42">
        <v>4</v>
      </c>
      <c r="U22" s="42">
        <v>4</v>
      </c>
      <c r="V22" s="42">
        <v>4</v>
      </c>
      <c r="W22" s="9">
        <v>4</v>
      </c>
      <c r="X22" s="42">
        <v>4</v>
      </c>
      <c r="Y22" s="42">
        <v>5</v>
      </c>
      <c r="Z22" s="42">
        <v>4</v>
      </c>
      <c r="AA22" s="42">
        <v>4</v>
      </c>
      <c r="AB22" s="42">
        <v>4</v>
      </c>
      <c r="AC22" s="43">
        <v>4</v>
      </c>
      <c r="AD22" s="51">
        <f t="shared" si="0"/>
        <v>109</v>
      </c>
      <c r="AF22" s="76">
        <f>SUM(AF17:AF21)</f>
        <v>60</v>
      </c>
      <c r="AG22" s="77" t="s">
        <v>259</v>
      </c>
      <c r="AH22" s="78">
        <f>SUM(AH17:AH21)</f>
        <v>257</v>
      </c>
      <c r="AI22" s="79"/>
      <c r="AJ22" s="79"/>
      <c r="AK22" s="79"/>
      <c r="AL22" s="79"/>
      <c r="AM22" s="94" t="s">
        <v>278</v>
      </c>
      <c r="AN22" s="79"/>
      <c r="AO22" s="53"/>
      <c r="AP22">
        <v>12</v>
      </c>
      <c r="AQ22" s="51">
        <v>3</v>
      </c>
      <c r="AR22" s="16">
        <f>AP22*AQ22</f>
        <v>36</v>
      </c>
    </row>
    <row r="23" spans="1:44" x14ac:dyDescent="0.25">
      <c r="A23" s="4">
        <v>19</v>
      </c>
      <c r="B23" s="44">
        <v>4</v>
      </c>
      <c r="C23" s="45">
        <v>4</v>
      </c>
      <c r="D23" s="45">
        <v>4</v>
      </c>
      <c r="E23" s="45">
        <v>4</v>
      </c>
      <c r="F23" s="45">
        <v>3</v>
      </c>
      <c r="G23" s="45">
        <v>3</v>
      </c>
      <c r="H23" s="45">
        <v>3</v>
      </c>
      <c r="I23" s="45">
        <v>4</v>
      </c>
      <c r="J23" s="45">
        <v>4</v>
      </c>
      <c r="K23" s="45">
        <v>3</v>
      </c>
      <c r="L23" s="45">
        <v>3</v>
      </c>
      <c r="M23" s="45">
        <v>3</v>
      </c>
      <c r="N23" s="45">
        <v>3</v>
      </c>
      <c r="O23" s="45">
        <v>4</v>
      </c>
      <c r="P23" s="45">
        <v>4</v>
      </c>
      <c r="Q23" s="45">
        <v>4</v>
      </c>
      <c r="R23" s="45">
        <v>3</v>
      </c>
      <c r="S23" s="45">
        <v>3</v>
      </c>
      <c r="T23" s="45">
        <v>4</v>
      </c>
      <c r="U23" s="45">
        <v>4</v>
      </c>
      <c r="V23" s="45">
        <v>4</v>
      </c>
      <c r="W23" s="45">
        <v>4</v>
      </c>
      <c r="X23" s="45">
        <v>4</v>
      </c>
      <c r="Y23" s="45">
        <v>4</v>
      </c>
      <c r="Z23" s="45">
        <v>3</v>
      </c>
      <c r="AA23" s="45">
        <v>3</v>
      </c>
      <c r="AB23" s="45">
        <v>3</v>
      </c>
      <c r="AC23" s="46">
        <v>3</v>
      </c>
      <c r="AD23" s="51">
        <f t="shared" si="0"/>
        <v>99</v>
      </c>
      <c r="AE23" s="53" t="s">
        <v>293</v>
      </c>
      <c r="AF23" s="51">
        <v>17</v>
      </c>
      <c r="AG23" s="51">
        <v>5</v>
      </c>
      <c r="AH23" s="56">
        <f>AF23*AG23</f>
        <v>85</v>
      </c>
      <c r="AO23" s="53"/>
      <c r="AQ23" s="50">
        <v>2</v>
      </c>
      <c r="AR23" s="16">
        <f>AP23*AQ23</f>
        <v>0</v>
      </c>
    </row>
    <row r="24" spans="1:44" x14ac:dyDescent="0.25">
      <c r="A24" s="4">
        <v>20</v>
      </c>
      <c r="B24" s="41">
        <v>4</v>
      </c>
      <c r="C24" s="42">
        <v>4</v>
      </c>
      <c r="D24" s="42">
        <v>4</v>
      </c>
      <c r="E24" s="42">
        <v>4</v>
      </c>
      <c r="F24" s="42">
        <v>3</v>
      </c>
      <c r="G24" s="42">
        <v>3</v>
      </c>
      <c r="H24" s="42">
        <v>3</v>
      </c>
      <c r="I24" s="42">
        <v>4</v>
      </c>
      <c r="J24" s="42">
        <v>4</v>
      </c>
      <c r="K24" s="42">
        <v>3</v>
      </c>
      <c r="L24" s="42">
        <v>3</v>
      </c>
      <c r="M24" s="42">
        <v>3</v>
      </c>
      <c r="N24" s="42">
        <v>3</v>
      </c>
      <c r="O24" s="42">
        <v>4</v>
      </c>
      <c r="P24" s="42">
        <v>4</v>
      </c>
      <c r="Q24" s="42">
        <v>4</v>
      </c>
      <c r="R24" s="42">
        <v>3</v>
      </c>
      <c r="S24" s="42">
        <v>3</v>
      </c>
      <c r="T24" s="42">
        <v>4</v>
      </c>
      <c r="U24" s="42">
        <v>4</v>
      </c>
      <c r="V24" s="42">
        <v>4</v>
      </c>
      <c r="W24" s="42">
        <v>4</v>
      </c>
      <c r="X24" s="42">
        <v>4</v>
      </c>
      <c r="Y24" s="42">
        <v>4</v>
      </c>
      <c r="Z24" s="42">
        <v>3</v>
      </c>
      <c r="AA24" s="42">
        <v>3</v>
      </c>
      <c r="AB24" s="42">
        <v>4</v>
      </c>
      <c r="AC24" s="43">
        <v>4</v>
      </c>
      <c r="AD24" s="51">
        <f t="shared" si="0"/>
        <v>101</v>
      </c>
      <c r="AE24" s="53"/>
      <c r="AF24" s="50">
        <v>36</v>
      </c>
      <c r="AG24" s="4">
        <v>4</v>
      </c>
      <c r="AH24" s="16">
        <f>AF24*AG24</f>
        <v>144</v>
      </c>
      <c r="AO24" s="53"/>
      <c r="AQ24" s="51">
        <v>1</v>
      </c>
      <c r="AR24" s="16">
        <f>AP24*AQ24</f>
        <v>0</v>
      </c>
    </row>
    <row r="25" spans="1:44" x14ac:dyDescent="0.25">
      <c r="A25" s="4">
        <v>21</v>
      </c>
      <c r="B25" s="44">
        <v>4</v>
      </c>
      <c r="C25" s="45">
        <v>4</v>
      </c>
      <c r="D25" s="45">
        <v>4</v>
      </c>
      <c r="E25" s="45">
        <v>4</v>
      </c>
      <c r="F25" s="45">
        <v>3</v>
      </c>
      <c r="G25" s="45">
        <v>3</v>
      </c>
      <c r="H25" s="45">
        <v>3</v>
      </c>
      <c r="I25" s="45">
        <v>4</v>
      </c>
      <c r="J25" s="45">
        <v>4</v>
      </c>
      <c r="K25" s="45">
        <v>3</v>
      </c>
      <c r="L25" s="45">
        <v>3</v>
      </c>
      <c r="M25" s="45">
        <v>3</v>
      </c>
      <c r="N25" s="45">
        <v>3</v>
      </c>
      <c r="O25" s="45">
        <v>4</v>
      </c>
      <c r="P25" s="45">
        <v>4</v>
      </c>
      <c r="Q25" s="45">
        <v>4</v>
      </c>
      <c r="R25" s="45">
        <v>3</v>
      </c>
      <c r="S25" s="45">
        <v>3</v>
      </c>
      <c r="T25" s="45">
        <v>4</v>
      </c>
      <c r="U25" s="45">
        <v>4</v>
      </c>
      <c r="V25" s="45">
        <v>4</v>
      </c>
      <c r="W25" s="45">
        <v>4</v>
      </c>
      <c r="X25" s="45">
        <v>4</v>
      </c>
      <c r="Y25" s="45">
        <v>4</v>
      </c>
      <c r="Z25" s="45">
        <v>3</v>
      </c>
      <c r="AA25" s="45">
        <v>3</v>
      </c>
      <c r="AB25" s="45">
        <v>3</v>
      </c>
      <c r="AC25" s="46">
        <v>3</v>
      </c>
      <c r="AD25" s="51">
        <f t="shared" si="0"/>
        <v>99</v>
      </c>
      <c r="AE25" s="53"/>
      <c r="AF25" s="51">
        <v>6</v>
      </c>
      <c r="AG25" s="51">
        <v>3</v>
      </c>
      <c r="AH25" s="16">
        <f>AF25*AG25</f>
        <v>18</v>
      </c>
      <c r="AJ25" s="80"/>
      <c r="AK25" s="80"/>
      <c r="AL25" s="80"/>
      <c r="AM25" s="93" t="s">
        <v>278</v>
      </c>
      <c r="AN25" s="80"/>
      <c r="AO25" s="81"/>
      <c r="AP25" s="82">
        <f>SUM(AP20:AP24)</f>
        <v>60</v>
      </c>
      <c r="AQ25" s="83" t="s">
        <v>259</v>
      </c>
      <c r="AR25" s="84">
        <f>SUM(AR20:AR24)</f>
        <v>237</v>
      </c>
    </row>
    <row r="26" spans="1:44" x14ac:dyDescent="0.25">
      <c r="A26" s="4">
        <v>22</v>
      </c>
      <c r="B26" s="41">
        <v>5</v>
      </c>
      <c r="C26" s="42">
        <v>4</v>
      </c>
      <c r="D26" s="42">
        <v>4</v>
      </c>
      <c r="E26" s="42">
        <v>4</v>
      </c>
      <c r="F26" s="42">
        <v>4</v>
      </c>
      <c r="G26" s="42">
        <v>4</v>
      </c>
      <c r="H26" s="42">
        <v>4</v>
      </c>
      <c r="I26" s="42">
        <v>4</v>
      </c>
      <c r="J26" s="42">
        <v>4</v>
      </c>
      <c r="K26" s="42">
        <v>4</v>
      </c>
      <c r="L26" s="42">
        <v>5</v>
      </c>
      <c r="M26" s="42">
        <v>3</v>
      </c>
      <c r="N26" s="42">
        <v>4</v>
      </c>
      <c r="O26" s="42">
        <v>4</v>
      </c>
      <c r="P26" s="42">
        <v>3</v>
      </c>
      <c r="Q26" s="42">
        <v>4</v>
      </c>
      <c r="R26" s="42">
        <v>4</v>
      </c>
      <c r="S26" s="42">
        <v>4</v>
      </c>
      <c r="T26" s="42">
        <v>3</v>
      </c>
      <c r="U26" s="42">
        <v>4</v>
      </c>
      <c r="V26" s="42">
        <v>4</v>
      </c>
      <c r="W26" s="42">
        <v>4</v>
      </c>
      <c r="X26" s="42">
        <v>4</v>
      </c>
      <c r="Y26" s="42">
        <v>5</v>
      </c>
      <c r="Z26" s="42">
        <v>4</v>
      </c>
      <c r="AA26" s="42">
        <v>3</v>
      </c>
      <c r="AB26" s="42">
        <v>4</v>
      </c>
      <c r="AC26" s="43">
        <v>5</v>
      </c>
      <c r="AD26" s="51">
        <f t="shared" si="0"/>
        <v>112</v>
      </c>
      <c r="AE26" s="53"/>
      <c r="AF26" s="50">
        <v>1</v>
      </c>
      <c r="AG26" s="50">
        <v>2</v>
      </c>
      <c r="AH26" s="16">
        <f>AF26*AG26</f>
        <v>2</v>
      </c>
      <c r="AO26" s="53" t="s">
        <v>294</v>
      </c>
      <c r="AP26">
        <v>8</v>
      </c>
      <c r="AQ26" s="51">
        <v>5</v>
      </c>
      <c r="AR26" s="56">
        <f>AP26*AQ26</f>
        <v>40</v>
      </c>
    </row>
    <row r="27" spans="1:44" x14ac:dyDescent="0.25">
      <c r="A27" s="4">
        <v>23</v>
      </c>
      <c r="B27" s="44">
        <v>4</v>
      </c>
      <c r="C27" s="45">
        <v>3</v>
      </c>
      <c r="D27" s="45">
        <v>3</v>
      </c>
      <c r="E27" s="45">
        <v>3</v>
      </c>
      <c r="F27" s="45">
        <v>3</v>
      </c>
      <c r="G27" s="45">
        <v>4</v>
      </c>
      <c r="H27" s="45">
        <v>4</v>
      </c>
      <c r="I27" s="45">
        <v>3</v>
      </c>
      <c r="J27" s="45">
        <v>3</v>
      </c>
      <c r="K27" s="45">
        <v>3</v>
      </c>
      <c r="L27" s="45">
        <v>4</v>
      </c>
      <c r="M27" s="45">
        <v>3</v>
      </c>
      <c r="N27" s="45">
        <v>4</v>
      </c>
      <c r="O27" s="45">
        <v>3</v>
      </c>
      <c r="P27" s="45">
        <v>3</v>
      </c>
      <c r="Q27" s="45">
        <v>3</v>
      </c>
      <c r="R27" s="45">
        <v>4</v>
      </c>
      <c r="S27" s="45">
        <v>4</v>
      </c>
      <c r="T27" s="45">
        <v>4</v>
      </c>
      <c r="U27" s="45">
        <v>3</v>
      </c>
      <c r="V27" s="45">
        <v>3</v>
      </c>
      <c r="W27" s="45">
        <v>3</v>
      </c>
      <c r="X27" s="45">
        <v>4</v>
      </c>
      <c r="Y27" s="45">
        <v>4</v>
      </c>
      <c r="Z27" s="45">
        <v>3</v>
      </c>
      <c r="AA27" s="45">
        <v>3</v>
      </c>
      <c r="AB27" s="45">
        <v>4</v>
      </c>
      <c r="AC27" s="46">
        <v>3</v>
      </c>
      <c r="AD27" s="51">
        <f t="shared" si="0"/>
        <v>95</v>
      </c>
      <c r="AE27" s="53"/>
      <c r="AG27" s="51">
        <v>1</v>
      </c>
      <c r="AH27" s="16">
        <f>AF27*AG27</f>
        <v>0</v>
      </c>
      <c r="AO27" s="53"/>
      <c r="AP27">
        <v>36</v>
      </c>
      <c r="AQ27" s="4">
        <v>4</v>
      </c>
      <c r="AR27" s="16">
        <f>AP27*AQ27</f>
        <v>144</v>
      </c>
    </row>
    <row r="28" spans="1:44" x14ac:dyDescent="0.25">
      <c r="A28" s="4">
        <v>24</v>
      </c>
      <c r="B28" s="41">
        <v>4</v>
      </c>
      <c r="C28" s="42">
        <v>4</v>
      </c>
      <c r="D28" s="42">
        <v>4</v>
      </c>
      <c r="E28" s="42">
        <v>4</v>
      </c>
      <c r="F28" s="42">
        <v>4</v>
      </c>
      <c r="G28" s="42">
        <v>3</v>
      </c>
      <c r="H28" s="9">
        <v>3</v>
      </c>
      <c r="I28" s="42">
        <v>4</v>
      </c>
      <c r="J28" s="42">
        <v>4</v>
      </c>
      <c r="K28" s="42">
        <v>4</v>
      </c>
      <c r="L28" s="42">
        <v>4</v>
      </c>
      <c r="M28" s="42">
        <v>4</v>
      </c>
      <c r="N28" s="42">
        <v>4</v>
      </c>
      <c r="O28" s="42">
        <v>3</v>
      </c>
      <c r="P28" s="42">
        <v>4</v>
      </c>
      <c r="Q28" s="42">
        <v>3</v>
      </c>
      <c r="R28" s="42">
        <v>4</v>
      </c>
      <c r="S28" s="42">
        <v>4</v>
      </c>
      <c r="T28" s="42">
        <v>4</v>
      </c>
      <c r="U28" s="42">
        <v>4</v>
      </c>
      <c r="V28" s="42">
        <v>4</v>
      </c>
      <c r="W28" s="42">
        <v>4</v>
      </c>
      <c r="X28" s="42">
        <v>4</v>
      </c>
      <c r="Y28" s="42">
        <v>4</v>
      </c>
      <c r="Z28" s="42">
        <v>4</v>
      </c>
      <c r="AA28" s="42">
        <v>4</v>
      </c>
      <c r="AB28" s="42">
        <v>4</v>
      </c>
      <c r="AC28" s="43">
        <v>4</v>
      </c>
      <c r="AD28" s="51">
        <f t="shared" si="0"/>
        <v>108</v>
      </c>
      <c r="AF28" s="76">
        <f>SUM(AF23:AF27)</f>
        <v>60</v>
      </c>
      <c r="AG28" s="77" t="s">
        <v>259</v>
      </c>
      <c r="AH28" s="78">
        <f>SUM(AH23:AH27)</f>
        <v>249</v>
      </c>
      <c r="AI28" s="79"/>
      <c r="AJ28" s="79"/>
      <c r="AK28" s="79"/>
      <c r="AL28" s="79"/>
      <c r="AM28" s="94" t="s">
        <v>278</v>
      </c>
      <c r="AN28" s="79"/>
      <c r="AP28">
        <v>16</v>
      </c>
      <c r="AQ28" s="51">
        <v>3</v>
      </c>
      <c r="AR28" s="16">
        <f>AP28*AQ28</f>
        <v>48</v>
      </c>
    </row>
    <row r="29" spans="1:44" x14ac:dyDescent="0.25">
      <c r="A29" s="4">
        <v>25</v>
      </c>
      <c r="B29" s="44">
        <v>5</v>
      </c>
      <c r="C29" s="45">
        <v>5</v>
      </c>
      <c r="D29" s="45">
        <v>5</v>
      </c>
      <c r="E29" s="45">
        <v>5</v>
      </c>
      <c r="F29" s="45">
        <v>3</v>
      </c>
      <c r="G29" s="45">
        <v>5</v>
      </c>
      <c r="H29" s="45">
        <v>5</v>
      </c>
      <c r="I29" s="45">
        <v>4</v>
      </c>
      <c r="J29" s="45">
        <v>4</v>
      </c>
      <c r="K29" s="45">
        <v>5</v>
      </c>
      <c r="L29" s="45">
        <v>5</v>
      </c>
      <c r="M29" s="45">
        <v>5</v>
      </c>
      <c r="N29" s="45">
        <v>5</v>
      </c>
      <c r="O29" s="45">
        <v>4</v>
      </c>
      <c r="P29" s="45">
        <v>4</v>
      </c>
      <c r="Q29" s="45">
        <v>4</v>
      </c>
      <c r="R29" s="45">
        <v>5</v>
      </c>
      <c r="S29" s="45">
        <v>5</v>
      </c>
      <c r="T29" s="45">
        <v>3</v>
      </c>
      <c r="U29" s="45">
        <v>3</v>
      </c>
      <c r="V29" s="45">
        <v>4</v>
      </c>
      <c r="W29" s="45">
        <v>5</v>
      </c>
      <c r="X29" s="45">
        <v>5</v>
      </c>
      <c r="Y29" s="45">
        <v>3</v>
      </c>
      <c r="Z29" s="45">
        <v>5</v>
      </c>
      <c r="AA29" s="45">
        <v>5</v>
      </c>
      <c r="AB29" s="45">
        <v>5</v>
      </c>
      <c r="AC29" s="46">
        <v>5</v>
      </c>
      <c r="AD29" s="51">
        <f t="shared" si="0"/>
        <v>126</v>
      </c>
      <c r="AE29" s="53" t="s">
        <v>295</v>
      </c>
      <c r="AF29" s="51">
        <v>11</v>
      </c>
      <c r="AG29" s="51">
        <v>5</v>
      </c>
      <c r="AH29" s="56">
        <f>AF29*AG29</f>
        <v>55</v>
      </c>
      <c r="AQ29" s="50">
        <v>2</v>
      </c>
      <c r="AR29" s="16">
        <f>AP29*AQ29</f>
        <v>0</v>
      </c>
    </row>
    <row r="30" spans="1:44" x14ac:dyDescent="0.25">
      <c r="A30" s="4">
        <v>26</v>
      </c>
      <c r="B30" s="41">
        <v>4</v>
      </c>
      <c r="C30" s="42">
        <v>3</v>
      </c>
      <c r="D30" s="42">
        <v>3</v>
      </c>
      <c r="E30" s="42">
        <v>4</v>
      </c>
      <c r="F30" s="42">
        <v>3</v>
      </c>
      <c r="G30" s="42">
        <v>3</v>
      </c>
      <c r="H30" s="42">
        <v>3</v>
      </c>
      <c r="I30" s="42">
        <v>4</v>
      </c>
      <c r="J30" s="42">
        <v>4</v>
      </c>
      <c r="K30" s="42">
        <v>2</v>
      </c>
      <c r="L30" s="42">
        <v>2</v>
      </c>
      <c r="M30" s="42">
        <v>4</v>
      </c>
      <c r="N30" s="42">
        <v>4</v>
      </c>
      <c r="O30" s="42">
        <v>4</v>
      </c>
      <c r="P30" s="42">
        <v>4</v>
      </c>
      <c r="Q30" s="42">
        <v>4</v>
      </c>
      <c r="R30" s="42">
        <v>3</v>
      </c>
      <c r="S30" s="42">
        <v>3</v>
      </c>
      <c r="T30" s="42">
        <v>3</v>
      </c>
      <c r="U30" s="42">
        <v>3</v>
      </c>
      <c r="V30" s="42">
        <v>4</v>
      </c>
      <c r="W30" s="42">
        <v>4</v>
      </c>
      <c r="X30" s="42">
        <v>4</v>
      </c>
      <c r="Y30" s="42">
        <v>4</v>
      </c>
      <c r="Z30" s="42">
        <v>3</v>
      </c>
      <c r="AA30" s="42">
        <v>3</v>
      </c>
      <c r="AB30" s="42">
        <v>3</v>
      </c>
      <c r="AC30" s="43">
        <v>4</v>
      </c>
      <c r="AD30" s="51">
        <f>SUM(B30:AC30)</f>
        <v>96</v>
      </c>
      <c r="AE30" s="53"/>
      <c r="AF30" s="50">
        <v>31</v>
      </c>
      <c r="AG30" s="4">
        <v>4</v>
      </c>
      <c r="AH30" s="16">
        <f>AF30*AG30</f>
        <v>124</v>
      </c>
      <c r="AQ30" s="51">
        <v>1</v>
      </c>
      <c r="AR30" s="16">
        <f>AP30*AQ30</f>
        <v>0</v>
      </c>
    </row>
    <row r="31" spans="1:44" x14ac:dyDescent="0.25">
      <c r="A31" s="4">
        <v>27</v>
      </c>
      <c r="B31" s="44">
        <v>5</v>
      </c>
      <c r="C31" s="45">
        <v>4</v>
      </c>
      <c r="D31" s="45">
        <v>4</v>
      </c>
      <c r="E31" s="45">
        <v>4</v>
      </c>
      <c r="F31" s="45">
        <v>4</v>
      </c>
      <c r="G31" s="45">
        <v>4</v>
      </c>
      <c r="H31" s="45">
        <v>4</v>
      </c>
      <c r="I31" s="45">
        <v>4</v>
      </c>
      <c r="J31" s="45">
        <v>4</v>
      </c>
      <c r="K31" s="45">
        <v>4</v>
      </c>
      <c r="L31" s="45">
        <v>4</v>
      </c>
      <c r="M31" s="45">
        <v>4</v>
      </c>
      <c r="N31" s="45">
        <v>4</v>
      </c>
      <c r="O31" s="45">
        <v>4</v>
      </c>
      <c r="P31" s="45">
        <v>3</v>
      </c>
      <c r="Q31" s="45">
        <v>3</v>
      </c>
      <c r="R31" s="45">
        <v>4</v>
      </c>
      <c r="S31" s="45">
        <v>4</v>
      </c>
      <c r="T31" s="45">
        <v>4</v>
      </c>
      <c r="U31" s="45">
        <v>4</v>
      </c>
      <c r="V31" s="45">
        <v>3</v>
      </c>
      <c r="W31" s="9">
        <v>4</v>
      </c>
      <c r="X31" s="45">
        <v>4</v>
      </c>
      <c r="Y31" s="45">
        <v>4</v>
      </c>
      <c r="Z31" s="45">
        <v>4</v>
      </c>
      <c r="AA31" s="45">
        <v>4</v>
      </c>
      <c r="AB31" s="45">
        <v>4</v>
      </c>
      <c r="AC31" s="46">
        <v>4</v>
      </c>
      <c r="AD31" s="51">
        <f t="shared" ref="AD31:AD64" si="1">SUM(B31:AC31)</f>
        <v>110</v>
      </c>
      <c r="AE31" s="53"/>
      <c r="AF31" s="51">
        <v>16</v>
      </c>
      <c r="AG31" s="51">
        <v>3</v>
      </c>
      <c r="AH31" s="16">
        <f>AF31*AG31</f>
        <v>48</v>
      </c>
      <c r="AJ31" s="80"/>
      <c r="AK31" s="80"/>
      <c r="AL31" s="80"/>
      <c r="AM31" s="93" t="s">
        <v>278</v>
      </c>
      <c r="AN31" s="80"/>
      <c r="AO31" s="81"/>
      <c r="AP31" s="82">
        <f>SUM(AP26:AP30)</f>
        <v>60</v>
      </c>
      <c r="AQ31" s="83" t="s">
        <v>259</v>
      </c>
      <c r="AR31" s="84">
        <f>SUM(AR26:AR30)</f>
        <v>232</v>
      </c>
    </row>
    <row r="32" spans="1:44" x14ac:dyDescent="0.25">
      <c r="A32" s="4">
        <v>28</v>
      </c>
      <c r="B32" s="41">
        <v>4</v>
      </c>
      <c r="C32" s="42">
        <v>4</v>
      </c>
      <c r="D32" s="42">
        <v>4</v>
      </c>
      <c r="E32" s="42">
        <v>4</v>
      </c>
      <c r="F32" s="42">
        <v>4</v>
      </c>
      <c r="G32" s="42">
        <v>4</v>
      </c>
      <c r="H32" s="42">
        <v>4</v>
      </c>
      <c r="I32" s="42">
        <v>4</v>
      </c>
      <c r="J32" s="42">
        <v>5</v>
      </c>
      <c r="K32" s="42">
        <v>5</v>
      </c>
      <c r="L32" s="42">
        <v>5</v>
      </c>
      <c r="M32" s="42">
        <v>4</v>
      </c>
      <c r="N32" s="42">
        <v>4</v>
      </c>
      <c r="O32" s="42">
        <v>5</v>
      </c>
      <c r="P32" s="42">
        <v>4</v>
      </c>
      <c r="Q32" s="42">
        <v>4</v>
      </c>
      <c r="R32" s="42">
        <v>4</v>
      </c>
      <c r="S32" s="42">
        <v>4</v>
      </c>
      <c r="T32" s="42">
        <v>5</v>
      </c>
      <c r="U32" s="42">
        <v>4</v>
      </c>
      <c r="V32" s="42">
        <v>4</v>
      </c>
      <c r="W32" s="42">
        <v>5</v>
      </c>
      <c r="X32" s="42">
        <v>4</v>
      </c>
      <c r="Y32" s="42">
        <v>5</v>
      </c>
      <c r="Z32" s="42">
        <v>5</v>
      </c>
      <c r="AA32" s="42">
        <v>5</v>
      </c>
      <c r="AB32" s="42">
        <v>4</v>
      </c>
      <c r="AC32" s="43">
        <v>4</v>
      </c>
      <c r="AD32" s="51">
        <f t="shared" si="1"/>
        <v>121</v>
      </c>
      <c r="AE32" s="53"/>
      <c r="AF32" s="50">
        <v>2</v>
      </c>
      <c r="AG32" s="50">
        <v>2</v>
      </c>
      <c r="AH32" s="16">
        <f>AF32*AG32</f>
        <v>4</v>
      </c>
      <c r="AO32" t="s">
        <v>296</v>
      </c>
      <c r="AP32">
        <v>7</v>
      </c>
      <c r="AQ32" s="51">
        <v>5</v>
      </c>
      <c r="AR32" s="56">
        <f>AP32*AQ32</f>
        <v>35</v>
      </c>
    </row>
    <row r="33" spans="1:44" x14ac:dyDescent="0.25">
      <c r="A33" s="4">
        <v>29</v>
      </c>
      <c r="B33" s="44">
        <v>4</v>
      </c>
      <c r="C33" s="45">
        <v>4</v>
      </c>
      <c r="D33" s="45">
        <v>4</v>
      </c>
      <c r="E33" s="45">
        <v>4</v>
      </c>
      <c r="F33" s="45">
        <v>3</v>
      </c>
      <c r="G33" s="45">
        <v>4</v>
      </c>
      <c r="H33" s="45">
        <v>4</v>
      </c>
      <c r="I33" s="45">
        <v>4</v>
      </c>
      <c r="J33" s="45">
        <v>4</v>
      </c>
      <c r="K33" s="45">
        <v>4</v>
      </c>
      <c r="L33" s="45">
        <v>4</v>
      </c>
      <c r="M33" s="45">
        <v>4</v>
      </c>
      <c r="N33" s="45">
        <v>4</v>
      </c>
      <c r="O33" s="45">
        <v>3</v>
      </c>
      <c r="P33" s="45">
        <v>4</v>
      </c>
      <c r="Q33" s="45">
        <v>4</v>
      </c>
      <c r="R33" s="45">
        <v>4</v>
      </c>
      <c r="S33" s="45">
        <v>4</v>
      </c>
      <c r="T33" s="45">
        <v>4</v>
      </c>
      <c r="U33" s="45">
        <v>4</v>
      </c>
      <c r="V33" s="45">
        <v>4</v>
      </c>
      <c r="W33" s="45">
        <v>4</v>
      </c>
      <c r="X33" s="45">
        <v>4</v>
      </c>
      <c r="Y33" s="45">
        <v>4</v>
      </c>
      <c r="Z33" s="45">
        <v>4</v>
      </c>
      <c r="AA33" s="45">
        <v>4</v>
      </c>
      <c r="AB33" s="45">
        <v>4</v>
      </c>
      <c r="AC33" s="46">
        <v>4</v>
      </c>
      <c r="AD33" s="51">
        <f t="shared" si="1"/>
        <v>110</v>
      </c>
      <c r="AE33" s="53"/>
      <c r="AG33" s="51">
        <v>1</v>
      </c>
      <c r="AH33" s="16">
        <f>AF33*AG33</f>
        <v>0</v>
      </c>
      <c r="AP33">
        <v>34</v>
      </c>
      <c r="AQ33" s="4">
        <v>4</v>
      </c>
      <c r="AR33" s="16">
        <f>AP33*AQ33</f>
        <v>136</v>
      </c>
    </row>
    <row r="34" spans="1:44" x14ac:dyDescent="0.25">
      <c r="A34" s="4">
        <v>30</v>
      </c>
      <c r="B34" s="41">
        <v>4</v>
      </c>
      <c r="C34" s="42">
        <v>3</v>
      </c>
      <c r="D34" s="42">
        <v>3</v>
      </c>
      <c r="E34" s="42">
        <v>4</v>
      </c>
      <c r="F34" s="42">
        <v>4</v>
      </c>
      <c r="G34" s="42">
        <v>4</v>
      </c>
      <c r="H34" s="42">
        <v>4</v>
      </c>
      <c r="I34" s="42">
        <v>4</v>
      </c>
      <c r="J34" s="42">
        <v>5</v>
      </c>
      <c r="K34" s="42">
        <v>4</v>
      </c>
      <c r="L34" s="42">
        <v>4</v>
      </c>
      <c r="M34" s="42">
        <v>4</v>
      </c>
      <c r="N34" s="42">
        <v>4</v>
      </c>
      <c r="O34" s="42">
        <v>4</v>
      </c>
      <c r="P34" s="42">
        <v>5</v>
      </c>
      <c r="Q34" s="42">
        <v>4</v>
      </c>
      <c r="R34" s="42">
        <v>4</v>
      </c>
      <c r="S34" s="42">
        <v>4</v>
      </c>
      <c r="T34" s="42">
        <v>3</v>
      </c>
      <c r="U34" s="42">
        <v>4</v>
      </c>
      <c r="V34" s="42">
        <v>4</v>
      </c>
      <c r="W34" s="42">
        <v>4</v>
      </c>
      <c r="X34" s="42">
        <v>4</v>
      </c>
      <c r="Y34" s="42">
        <v>4</v>
      </c>
      <c r="Z34" s="42">
        <v>4</v>
      </c>
      <c r="AA34" s="42">
        <v>4</v>
      </c>
      <c r="AB34" s="42">
        <v>4</v>
      </c>
      <c r="AC34" s="43">
        <v>4</v>
      </c>
      <c r="AD34" s="51">
        <f t="shared" si="1"/>
        <v>111</v>
      </c>
      <c r="AF34" s="76">
        <f>SUM(AF29:AF33)</f>
        <v>60</v>
      </c>
      <c r="AG34" s="77" t="s">
        <v>259</v>
      </c>
      <c r="AH34" s="78">
        <f>SUM(AH29:AH33)</f>
        <v>231</v>
      </c>
      <c r="AI34" s="79"/>
      <c r="AJ34" s="79"/>
      <c r="AK34" s="79"/>
      <c r="AL34" s="79"/>
      <c r="AM34" s="94" t="s">
        <v>278</v>
      </c>
      <c r="AN34" s="79"/>
      <c r="AP34">
        <v>19</v>
      </c>
      <c r="AQ34" s="51">
        <v>3</v>
      </c>
      <c r="AR34" s="16">
        <f>AP34*AQ34</f>
        <v>57</v>
      </c>
    </row>
    <row r="35" spans="1:44" x14ac:dyDescent="0.25">
      <c r="A35" s="4">
        <v>31</v>
      </c>
      <c r="B35" s="44">
        <v>4</v>
      </c>
      <c r="C35" s="45">
        <v>5</v>
      </c>
      <c r="D35" s="45">
        <v>5</v>
      </c>
      <c r="E35" s="45">
        <v>5</v>
      </c>
      <c r="F35" s="45">
        <v>5</v>
      </c>
      <c r="G35" s="45">
        <v>4</v>
      </c>
      <c r="H35" s="45">
        <v>5</v>
      </c>
      <c r="I35" s="45">
        <v>5</v>
      </c>
      <c r="J35" s="45">
        <v>5</v>
      </c>
      <c r="K35" s="45">
        <v>5</v>
      </c>
      <c r="L35" s="45">
        <v>5</v>
      </c>
      <c r="M35" s="45">
        <v>4</v>
      </c>
      <c r="N35" s="45">
        <v>5</v>
      </c>
      <c r="O35" s="45">
        <v>5</v>
      </c>
      <c r="P35" s="45">
        <v>4</v>
      </c>
      <c r="Q35" s="45">
        <v>5</v>
      </c>
      <c r="R35" s="45">
        <v>5</v>
      </c>
      <c r="S35" s="9">
        <v>4</v>
      </c>
      <c r="T35" s="45">
        <v>4</v>
      </c>
      <c r="U35" s="45">
        <v>5</v>
      </c>
      <c r="V35" s="45">
        <v>5</v>
      </c>
      <c r="W35" s="45">
        <v>5</v>
      </c>
      <c r="X35" s="45">
        <v>5</v>
      </c>
      <c r="Y35" s="45">
        <v>5</v>
      </c>
      <c r="Z35" s="45">
        <v>4</v>
      </c>
      <c r="AA35" s="45">
        <v>4</v>
      </c>
      <c r="AB35" s="45">
        <v>5</v>
      </c>
      <c r="AC35" s="46">
        <v>5</v>
      </c>
      <c r="AD35" s="51">
        <f t="shared" si="1"/>
        <v>132</v>
      </c>
      <c r="AE35" s="53" t="s">
        <v>297</v>
      </c>
      <c r="AF35" s="51">
        <v>17</v>
      </c>
      <c r="AG35" s="51">
        <v>5</v>
      </c>
      <c r="AH35" s="56">
        <f>AF35*AG35</f>
        <v>85</v>
      </c>
      <c r="AM35" s="4"/>
      <c r="AQ35" s="50">
        <v>2</v>
      </c>
      <c r="AR35" s="16">
        <f>AP35*AQ35</f>
        <v>0</v>
      </c>
    </row>
    <row r="36" spans="1:44" x14ac:dyDescent="0.25">
      <c r="A36" s="4">
        <v>32</v>
      </c>
      <c r="B36" s="41">
        <v>4</v>
      </c>
      <c r="C36" s="42">
        <v>5</v>
      </c>
      <c r="D36" s="42">
        <v>4</v>
      </c>
      <c r="E36" s="42">
        <v>4</v>
      </c>
      <c r="F36" s="42">
        <v>4</v>
      </c>
      <c r="G36" s="42">
        <v>4</v>
      </c>
      <c r="H36" s="42">
        <v>4</v>
      </c>
      <c r="I36" s="42">
        <v>4</v>
      </c>
      <c r="J36" s="42">
        <v>4</v>
      </c>
      <c r="K36" s="42">
        <v>4</v>
      </c>
      <c r="L36" s="42">
        <v>4</v>
      </c>
      <c r="M36" s="42">
        <v>4</v>
      </c>
      <c r="N36" s="42">
        <v>4</v>
      </c>
      <c r="O36" s="42">
        <v>4</v>
      </c>
      <c r="P36" s="42">
        <v>4</v>
      </c>
      <c r="Q36" s="42">
        <v>4</v>
      </c>
      <c r="R36" s="42">
        <v>4</v>
      </c>
      <c r="S36" s="42">
        <v>5</v>
      </c>
      <c r="T36" s="42">
        <v>4</v>
      </c>
      <c r="U36" s="42">
        <v>4</v>
      </c>
      <c r="V36" s="42">
        <v>4</v>
      </c>
      <c r="W36" s="9">
        <v>3</v>
      </c>
      <c r="X36" s="42">
        <v>4</v>
      </c>
      <c r="Y36" s="42">
        <v>5</v>
      </c>
      <c r="Z36" s="42">
        <v>4</v>
      </c>
      <c r="AA36" s="42">
        <v>4</v>
      </c>
      <c r="AB36" s="42">
        <v>4</v>
      </c>
      <c r="AC36" s="43">
        <v>4</v>
      </c>
      <c r="AD36" s="51">
        <f t="shared" si="1"/>
        <v>114</v>
      </c>
      <c r="AE36" s="53"/>
      <c r="AF36" s="50">
        <v>33</v>
      </c>
      <c r="AG36" s="4">
        <v>4</v>
      </c>
      <c r="AH36" s="16">
        <f>AF36*AG36</f>
        <v>132</v>
      </c>
      <c r="AM36" s="4"/>
      <c r="AO36" s="53"/>
      <c r="AQ36" s="51">
        <v>1</v>
      </c>
      <c r="AR36" s="16">
        <f>AP36*AQ36</f>
        <v>0</v>
      </c>
    </row>
    <row r="37" spans="1:44" ht="15.75" thickBot="1" x14ac:dyDescent="0.3">
      <c r="A37" s="4">
        <v>33</v>
      </c>
      <c r="B37" s="47">
        <v>4</v>
      </c>
      <c r="C37" s="48">
        <v>4</v>
      </c>
      <c r="D37" s="48">
        <v>4</v>
      </c>
      <c r="E37" s="48">
        <v>4</v>
      </c>
      <c r="F37" s="48">
        <v>4</v>
      </c>
      <c r="G37" s="48">
        <v>4</v>
      </c>
      <c r="H37" s="48">
        <v>4</v>
      </c>
      <c r="I37" s="48">
        <v>4</v>
      </c>
      <c r="J37" s="48">
        <v>4</v>
      </c>
      <c r="K37" s="48">
        <v>4</v>
      </c>
      <c r="L37" s="48">
        <v>4</v>
      </c>
      <c r="M37" s="48">
        <v>4</v>
      </c>
      <c r="N37" s="48">
        <v>4</v>
      </c>
      <c r="O37" s="48">
        <v>4</v>
      </c>
      <c r="P37" s="48">
        <v>4</v>
      </c>
      <c r="Q37" s="48">
        <v>4</v>
      </c>
      <c r="R37" s="48">
        <v>4</v>
      </c>
      <c r="S37" s="48">
        <v>4</v>
      </c>
      <c r="T37" s="48">
        <v>4</v>
      </c>
      <c r="U37" s="48">
        <v>4</v>
      </c>
      <c r="V37" s="48">
        <v>4</v>
      </c>
      <c r="W37" s="48">
        <v>4</v>
      </c>
      <c r="X37" s="48">
        <v>4</v>
      </c>
      <c r="Y37" s="48">
        <v>5</v>
      </c>
      <c r="Z37" s="48">
        <v>5</v>
      </c>
      <c r="AA37" s="48">
        <v>5</v>
      </c>
      <c r="AB37" s="48">
        <v>4</v>
      </c>
      <c r="AC37" s="49">
        <v>4</v>
      </c>
      <c r="AD37" s="51">
        <f t="shared" si="1"/>
        <v>115</v>
      </c>
      <c r="AE37" s="53"/>
      <c r="AF37" s="51">
        <v>9</v>
      </c>
      <c r="AG37" s="51">
        <v>3</v>
      </c>
      <c r="AH37" s="16">
        <f>AF37*AG37</f>
        <v>27</v>
      </c>
      <c r="AJ37" s="80"/>
      <c r="AK37" s="80"/>
      <c r="AL37" s="80"/>
      <c r="AM37" s="93" t="s">
        <v>278</v>
      </c>
      <c r="AN37" s="80"/>
      <c r="AO37" s="81"/>
      <c r="AP37" s="82">
        <f>SUM(AP32:AP36)</f>
        <v>60</v>
      </c>
      <c r="AQ37" s="83" t="s">
        <v>259</v>
      </c>
      <c r="AR37" s="84">
        <f>SUM(AR32:AR36)</f>
        <v>228</v>
      </c>
    </row>
    <row r="38" spans="1:44" x14ac:dyDescent="0.25">
      <c r="A38" s="4">
        <v>34</v>
      </c>
      <c r="B38" s="41">
        <v>5</v>
      </c>
      <c r="C38" s="42">
        <v>5</v>
      </c>
      <c r="D38" s="42">
        <v>5</v>
      </c>
      <c r="E38" s="42">
        <v>5</v>
      </c>
      <c r="F38" s="42">
        <v>5</v>
      </c>
      <c r="G38" s="42">
        <v>5</v>
      </c>
      <c r="H38" s="42">
        <v>5</v>
      </c>
      <c r="I38" s="42">
        <v>5</v>
      </c>
      <c r="J38" s="42">
        <v>5</v>
      </c>
      <c r="K38" s="42">
        <v>5</v>
      </c>
      <c r="L38" s="42">
        <v>5</v>
      </c>
      <c r="M38" s="42">
        <v>5</v>
      </c>
      <c r="N38" s="42">
        <v>5</v>
      </c>
      <c r="O38" s="42">
        <v>5</v>
      </c>
      <c r="P38" s="42">
        <v>5</v>
      </c>
      <c r="Q38" s="42">
        <v>5</v>
      </c>
      <c r="R38" s="42">
        <v>5</v>
      </c>
      <c r="S38" s="42">
        <v>5</v>
      </c>
      <c r="T38" s="42">
        <v>5</v>
      </c>
      <c r="U38" s="42">
        <v>5</v>
      </c>
      <c r="V38" s="9">
        <v>4</v>
      </c>
      <c r="W38" s="9">
        <v>3</v>
      </c>
      <c r="X38" s="42">
        <v>5</v>
      </c>
      <c r="Y38" s="42">
        <v>5</v>
      </c>
      <c r="Z38" s="9">
        <v>4</v>
      </c>
      <c r="AA38" s="9">
        <v>4</v>
      </c>
      <c r="AB38" s="42">
        <v>5</v>
      </c>
      <c r="AC38" s="43">
        <v>5</v>
      </c>
      <c r="AD38" s="51">
        <f t="shared" si="1"/>
        <v>135</v>
      </c>
      <c r="AE38" s="53"/>
      <c r="AF38" s="4">
        <v>1</v>
      </c>
      <c r="AG38" s="50">
        <v>2</v>
      </c>
      <c r="AH38" s="16">
        <f>AF38*AG38</f>
        <v>2</v>
      </c>
      <c r="AM38" s="4"/>
      <c r="AO38" s="53" t="s">
        <v>298</v>
      </c>
      <c r="AP38">
        <v>15</v>
      </c>
      <c r="AQ38" s="51">
        <v>5</v>
      </c>
      <c r="AR38" s="56">
        <f>AP38*AQ38</f>
        <v>75</v>
      </c>
    </row>
    <row r="39" spans="1:44" x14ac:dyDescent="0.25">
      <c r="A39" s="4">
        <v>35</v>
      </c>
      <c r="B39" s="44">
        <v>4</v>
      </c>
      <c r="C39" s="45">
        <v>4</v>
      </c>
      <c r="D39" s="45">
        <v>4</v>
      </c>
      <c r="E39" s="45">
        <v>4</v>
      </c>
      <c r="F39" s="45">
        <v>4</v>
      </c>
      <c r="G39" s="45">
        <v>4</v>
      </c>
      <c r="H39" s="45">
        <v>4</v>
      </c>
      <c r="I39" s="45">
        <v>4</v>
      </c>
      <c r="J39" s="45">
        <v>4</v>
      </c>
      <c r="K39" s="45">
        <v>4</v>
      </c>
      <c r="L39" s="45">
        <v>5</v>
      </c>
      <c r="M39" s="45">
        <v>4</v>
      </c>
      <c r="N39" s="45">
        <v>3</v>
      </c>
      <c r="O39" s="45">
        <v>4</v>
      </c>
      <c r="P39" s="45">
        <v>4</v>
      </c>
      <c r="Q39" s="45">
        <v>4</v>
      </c>
      <c r="R39" s="45">
        <v>4</v>
      </c>
      <c r="S39" s="45">
        <v>5</v>
      </c>
      <c r="T39" s="45">
        <v>4</v>
      </c>
      <c r="U39" s="45">
        <v>4</v>
      </c>
      <c r="V39" s="45">
        <v>4</v>
      </c>
      <c r="W39" s="45">
        <v>3</v>
      </c>
      <c r="X39" s="45">
        <v>4</v>
      </c>
      <c r="Y39" s="45">
        <v>4</v>
      </c>
      <c r="Z39" s="45">
        <v>4</v>
      </c>
      <c r="AA39" s="45">
        <v>4</v>
      </c>
      <c r="AB39" s="45">
        <v>3</v>
      </c>
      <c r="AC39" s="46">
        <v>4</v>
      </c>
      <c r="AD39" s="51">
        <f t="shared" si="1"/>
        <v>111</v>
      </c>
      <c r="AE39" s="53"/>
      <c r="AG39" s="51">
        <v>1</v>
      </c>
      <c r="AH39" s="16">
        <f>AF39*AG39</f>
        <v>0</v>
      </c>
      <c r="AM39" s="4"/>
      <c r="AO39" s="53"/>
      <c r="AP39">
        <v>37</v>
      </c>
      <c r="AQ39" s="4">
        <v>4</v>
      </c>
      <c r="AR39" s="16">
        <f>AP39*AQ39</f>
        <v>148</v>
      </c>
    </row>
    <row r="40" spans="1:44" x14ac:dyDescent="0.25">
      <c r="A40" s="4">
        <v>36</v>
      </c>
      <c r="B40" s="41">
        <v>5</v>
      </c>
      <c r="C40" s="42">
        <v>4</v>
      </c>
      <c r="D40" s="42">
        <v>4</v>
      </c>
      <c r="E40" s="42">
        <v>4</v>
      </c>
      <c r="F40" s="42">
        <v>4</v>
      </c>
      <c r="G40" s="42">
        <v>4</v>
      </c>
      <c r="H40" s="42">
        <v>4</v>
      </c>
      <c r="I40" s="42">
        <v>5</v>
      </c>
      <c r="J40" s="42">
        <v>4</v>
      </c>
      <c r="K40" s="42">
        <v>4</v>
      </c>
      <c r="L40" s="42">
        <v>5</v>
      </c>
      <c r="M40" s="42">
        <v>4</v>
      </c>
      <c r="N40" s="42">
        <v>4</v>
      </c>
      <c r="O40" s="42">
        <v>4</v>
      </c>
      <c r="P40" s="42">
        <v>4</v>
      </c>
      <c r="Q40" s="42">
        <v>4</v>
      </c>
      <c r="R40" s="42">
        <v>4</v>
      </c>
      <c r="S40" s="42">
        <v>5</v>
      </c>
      <c r="T40" s="42">
        <v>3</v>
      </c>
      <c r="U40" s="42">
        <v>3</v>
      </c>
      <c r="V40" s="42">
        <v>3</v>
      </c>
      <c r="W40" s="9">
        <v>3</v>
      </c>
      <c r="X40" s="42">
        <v>5</v>
      </c>
      <c r="Y40" s="42">
        <v>5</v>
      </c>
      <c r="Z40" s="42">
        <v>3</v>
      </c>
      <c r="AA40" s="42">
        <v>3</v>
      </c>
      <c r="AB40" s="42">
        <v>5</v>
      </c>
      <c r="AC40" s="43">
        <v>5</v>
      </c>
      <c r="AD40" s="51">
        <f t="shared" si="1"/>
        <v>114</v>
      </c>
      <c r="AF40" s="76">
        <f>SUM(AF35:AF39)</f>
        <v>60</v>
      </c>
      <c r="AG40" s="77" t="s">
        <v>259</v>
      </c>
      <c r="AH40" s="78">
        <f>SUM(AH35:AH39)</f>
        <v>246</v>
      </c>
      <c r="AI40" s="79"/>
      <c r="AJ40" s="79"/>
      <c r="AK40" s="79"/>
      <c r="AL40" s="79"/>
      <c r="AM40" s="94" t="s">
        <v>278</v>
      </c>
      <c r="AN40" s="79"/>
      <c r="AO40" s="53"/>
      <c r="AP40">
        <v>8</v>
      </c>
      <c r="AQ40" s="51">
        <v>3</v>
      </c>
      <c r="AR40" s="16">
        <f>AP40*AQ40</f>
        <v>24</v>
      </c>
    </row>
    <row r="41" spans="1:44" x14ac:dyDescent="0.25">
      <c r="A41" s="4">
        <v>37</v>
      </c>
      <c r="B41" s="44">
        <v>5</v>
      </c>
      <c r="C41" s="45">
        <v>5</v>
      </c>
      <c r="D41" s="45">
        <v>5</v>
      </c>
      <c r="E41" s="45">
        <v>5</v>
      </c>
      <c r="F41" s="45">
        <v>5</v>
      </c>
      <c r="G41" s="45">
        <v>5</v>
      </c>
      <c r="H41" s="45">
        <v>5</v>
      </c>
      <c r="I41" s="45">
        <v>5</v>
      </c>
      <c r="J41" s="45">
        <v>5</v>
      </c>
      <c r="K41" s="45">
        <v>5</v>
      </c>
      <c r="L41" s="45">
        <v>5</v>
      </c>
      <c r="M41" s="45">
        <v>5</v>
      </c>
      <c r="N41" s="45">
        <v>5</v>
      </c>
      <c r="O41" s="45">
        <v>5</v>
      </c>
      <c r="P41" s="45">
        <v>5</v>
      </c>
      <c r="Q41" s="45">
        <v>5</v>
      </c>
      <c r="R41" s="45">
        <v>5</v>
      </c>
      <c r="S41" s="45">
        <v>5</v>
      </c>
      <c r="T41" s="45">
        <v>5</v>
      </c>
      <c r="U41" s="45">
        <v>5</v>
      </c>
      <c r="V41" s="45">
        <v>5</v>
      </c>
      <c r="W41" s="45">
        <v>5</v>
      </c>
      <c r="X41" s="45">
        <v>5</v>
      </c>
      <c r="Y41" s="45">
        <v>5</v>
      </c>
      <c r="Z41" s="45">
        <v>4</v>
      </c>
      <c r="AA41" s="45">
        <v>4</v>
      </c>
      <c r="AB41" s="45">
        <v>4</v>
      </c>
      <c r="AC41" s="46">
        <v>4</v>
      </c>
      <c r="AD41" s="51">
        <f t="shared" si="1"/>
        <v>136</v>
      </c>
      <c r="AE41" s="53" t="s">
        <v>299</v>
      </c>
      <c r="AF41" s="51">
        <v>15</v>
      </c>
      <c r="AG41" s="51">
        <v>5</v>
      </c>
      <c r="AH41" s="56">
        <f>AF41*AG41</f>
        <v>75</v>
      </c>
      <c r="AM41" s="4"/>
      <c r="AO41" s="53"/>
      <c r="AQ41" s="50">
        <v>2</v>
      </c>
      <c r="AR41" s="16">
        <f>AP41*AQ41</f>
        <v>0</v>
      </c>
    </row>
    <row r="42" spans="1:44" x14ac:dyDescent="0.25">
      <c r="A42" s="4">
        <v>38</v>
      </c>
      <c r="B42" s="41">
        <v>5</v>
      </c>
      <c r="C42" s="42">
        <v>5</v>
      </c>
      <c r="D42" s="42">
        <v>5</v>
      </c>
      <c r="E42" s="42">
        <v>5</v>
      </c>
      <c r="F42" s="42">
        <v>5</v>
      </c>
      <c r="G42" s="42">
        <v>5</v>
      </c>
      <c r="H42" s="42">
        <v>5</v>
      </c>
      <c r="I42" s="42">
        <v>5</v>
      </c>
      <c r="J42" s="42">
        <v>5</v>
      </c>
      <c r="K42" s="42">
        <v>5</v>
      </c>
      <c r="L42" s="42">
        <v>5</v>
      </c>
      <c r="M42" s="42">
        <v>5</v>
      </c>
      <c r="N42" s="42">
        <v>5</v>
      </c>
      <c r="O42" s="42">
        <v>5</v>
      </c>
      <c r="P42" s="42">
        <v>5</v>
      </c>
      <c r="Q42" s="42">
        <v>5</v>
      </c>
      <c r="R42" s="42">
        <v>5</v>
      </c>
      <c r="S42" s="42">
        <v>5</v>
      </c>
      <c r="T42" s="42">
        <v>5</v>
      </c>
      <c r="U42" s="42">
        <v>5</v>
      </c>
      <c r="V42" s="42">
        <v>5</v>
      </c>
      <c r="W42" s="42">
        <v>5</v>
      </c>
      <c r="X42" s="42">
        <v>5</v>
      </c>
      <c r="Y42" s="42">
        <v>5</v>
      </c>
      <c r="Z42" s="42">
        <v>4</v>
      </c>
      <c r="AA42" s="42">
        <v>4</v>
      </c>
      <c r="AB42" s="42">
        <v>4</v>
      </c>
      <c r="AC42" s="43">
        <v>4</v>
      </c>
      <c r="AD42" s="51">
        <f t="shared" si="1"/>
        <v>136</v>
      </c>
      <c r="AE42" s="53"/>
      <c r="AF42" s="50">
        <v>34</v>
      </c>
      <c r="AG42" s="4">
        <v>4</v>
      </c>
      <c r="AH42" s="16">
        <f>AF42*AG42</f>
        <v>136</v>
      </c>
      <c r="AM42" s="4"/>
      <c r="AO42" s="53"/>
      <c r="AQ42" s="51">
        <v>1</v>
      </c>
      <c r="AR42" s="16">
        <f>AP42*AQ42</f>
        <v>0</v>
      </c>
    </row>
    <row r="43" spans="1:44" x14ac:dyDescent="0.25">
      <c r="A43" s="4">
        <v>39</v>
      </c>
      <c r="B43" s="44">
        <v>5</v>
      </c>
      <c r="C43" s="45">
        <v>5</v>
      </c>
      <c r="D43" s="45">
        <v>5</v>
      </c>
      <c r="E43" s="45">
        <v>5</v>
      </c>
      <c r="F43" s="45">
        <v>5</v>
      </c>
      <c r="G43" s="45">
        <v>5</v>
      </c>
      <c r="H43" s="45">
        <v>5</v>
      </c>
      <c r="I43" s="45">
        <v>5</v>
      </c>
      <c r="J43" s="45">
        <v>5</v>
      </c>
      <c r="K43" s="45">
        <v>5</v>
      </c>
      <c r="L43" s="45">
        <v>5</v>
      </c>
      <c r="M43" s="45">
        <v>5</v>
      </c>
      <c r="N43" s="45">
        <v>5</v>
      </c>
      <c r="O43" s="45">
        <v>5</v>
      </c>
      <c r="P43" s="45">
        <v>5</v>
      </c>
      <c r="Q43" s="45">
        <v>5</v>
      </c>
      <c r="R43" s="45">
        <v>5</v>
      </c>
      <c r="S43" s="45">
        <v>5</v>
      </c>
      <c r="T43" s="45">
        <v>5</v>
      </c>
      <c r="U43" s="45">
        <v>5</v>
      </c>
      <c r="V43" s="45">
        <v>5</v>
      </c>
      <c r="W43" s="45">
        <v>5</v>
      </c>
      <c r="X43" s="45">
        <v>5</v>
      </c>
      <c r="Y43" s="45">
        <v>5</v>
      </c>
      <c r="Z43" s="45">
        <v>5</v>
      </c>
      <c r="AA43" s="45">
        <v>5</v>
      </c>
      <c r="AB43" s="45">
        <v>5</v>
      </c>
      <c r="AC43" s="46">
        <v>5</v>
      </c>
      <c r="AD43" s="51">
        <f t="shared" si="1"/>
        <v>140</v>
      </c>
      <c r="AE43" s="53"/>
      <c r="AF43" s="51">
        <v>9</v>
      </c>
      <c r="AG43" s="51">
        <v>3</v>
      </c>
      <c r="AH43" s="16">
        <f>AF43*AG43</f>
        <v>27</v>
      </c>
      <c r="AJ43" s="80"/>
      <c r="AK43" s="80"/>
      <c r="AL43" s="80"/>
      <c r="AM43" s="93" t="s">
        <v>278</v>
      </c>
      <c r="AN43" s="80"/>
      <c r="AO43" s="81"/>
      <c r="AP43" s="82">
        <f>SUM(AP38:AP42)</f>
        <v>60</v>
      </c>
      <c r="AQ43" s="83" t="s">
        <v>259</v>
      </c>
      <c r="AR43" s="84">
        <f>SUM(AR38:AR42)</f>
        <v>247</v>
      </c>
    </row>
    <row r="44" spans="1:44" x14ac:dyDescent="0.25">
      <c r="A44" s="4">
        <v>40</v>
      </c>
      <c r="B44" s="41">
        <v>4</v>
      </c>
      <c r="C44" s="42">
        <v>4</v>
      </c>
      <c r="D44" s="42">
        <v>4</v>
      </c>
      <c r="E44" s="42">
        <v>4</v>
      </c>
      <c r="F44" s="42">
        <v>3</v>
      </c>
      <c r="G44" s="42">
        <v>3</v>
      </c>
      <c r="H44" s="42">
        <v>3</v>
      </c>
      <c r="I44" s="42">
        <v>3</v>
      </c>
      <c r="J44" s="42">
        <v>3</v>
      </c>
      <c r="K44" s="42">
        <v>3</v>
      </c>
      <c r="L44" s="42">
        <v>4</v>
      </c>
      <c r="M44" s="42">
        <v>3</v>
      </c>
      <c r="N44" s="42">
        <v>3</v>
      </c>
      <c r="O44" s="42">
        <v>3</v>
      </c>
      <c r="P44" s="42">
        <v>3</v>
      </c>
      <c r="Q44" s="42">
        <v>3</v>
      </c>
      <c r="R44" s="42">
        <v>3</v>
      </c>
      <c r="S44" s="42">
        <v>3</v>
      </c>
      <c r="T44" s="42">
        <v>3</v>
      </c>
      <c r="U44" s="42">
        <v>3</v>
      </c>
      <c r="V44" s="42">
        <v>3</v>
      </c>
      <c r="W44" s="42">
        <v>3</v>
      </c>
      <c r="X44" s="42">
        <v>3</v>
      </c>
      <c r="Y44" s="42">
        <v>3</v>
      </c>
      <c r="Z44" s="42">
        <v>3</v>
      </c>
      <c r="AA44" s="42">
        <v>3</v>
      </c>
      <c r="AB44" s="42">
        <v>3</v>
      </c>
      <c r="AC44" s="43">
        <v>3</v>
      </c>
      <c r="AD44" s="51">
        <f t="shared" si="1"/>
        <v>89</v>
      </c>
      <c r="AE44" s="53"/>
      <c r="AF44" s="50">
        <v>2</v>
      </c>
      <c r="AG44" s="50">
        <v>2</v>
      </c>
      <c r="AH44" s="16">
        <f>AF44*AG44</f>
        <v>4</v>
      </c>
      <c r="AM44" s="4"/>
      <c r="AO44" s="53" t="s">
        <v>283</v>
      </c>
      <c r="AP44">
        <v>17</v>
      </c>
      <c r="AQ44" s="51">
        <v>5</v>
      </c>
      <c r="AR44" s="56">
        <f>AP44*AQ44</f>
        <v>85</v>
      </c>
    </row>
    <row r="45" spans="1:44" x14ac:dyDescent="0.25">
      <c r="A45" s="4">
        <v>41</v>
      </c>
      <c r="B45" s="44">
        <v>5</v>
      </c>
      <c r="C45" s="45">
        <v>5</v>
      </c>
      <c r="D45" s="45">
        <v>5</v>
      </c>
      <c r="E45" s="45">
        <v>5</v>
      </c>
      <c r="F45" s="45">
        <v>5</v>
      </c>
      <c r="G45" s="45">
        <v>5</v>
      </c>
      <c r="H45" s="45">
        <v>5</v>
      </c>
      <c r="I45" s="45">
        <v>5</v>
      </c>
      <c r="J45" s="45">
        <v>5</v>
      </c>
      <c r="K45" s="45">
        <v>5</v>
      </c>
      <c r="L45" s="45">
        <v>5</v>
      </c>
      <c r="M45" s="45">
        <v>5</v>
      </c>
      <c r="N45" s="45">
        <v>5</v>
      </c>
      <c r="O45" s="45">
        <v>5</v>
      </c>
      <c r="P45" s="45">
        <v>5</v>
      </c>
      <c r="Q45" s="45">
        <v>5</v>
      </c>
      <c r="R45" s="45">
        <v>5</v>
      </c>
      <c r="S45" s="45">
        <v>5</v>
      </c>
      <c r="T45" s="45">
        <v>5</v>
      </c>
      <c r="U45" s="45">
        <v>5</v>
      </c>
      <c r="V45" s="45">
        <v>5</v>
      </c>
      <c r="W45" s="45">
        <v>5</v>
      </c>
      <c r="X45" s="45">
        <v>5</v>
      </c>
      <c r="Y45" s="45">
        <v>5</v>
      </c>
      <c r="Z45" s="45">
        <v>5</v>
      </c>
      <c r="AA45" s="45">
        <v>5</v>
      </c>
      <c r="AB45" s="45">
        <v>5</v>
      </c>
      <c r="AC45" s="46">
        <v>5</v>
      </c>
      <c r="AD45" s="51">
        <f t="shared" si="1"/>
        <v>140</v>
      </c>
      <c r="AE45" s="53"/>
      <c r="AG45" s="51">
        <v>1</v>
      </c>
      <c r="AH45" s="16">
        <f>AF45*AG45</f>
        <v>0</v>
      </c>
      <c r="AM45" s="4"/>
      <c r="AO45" s="53"/>
      <c r="AP45">
        <v>34</v>
      </c>
      <c r="AQ45" s="4">
        <v>4</v>
      </c>
      <c r="AR45" s="16">
        <f>AP45*AQ45</f>
        <v>136</v>
      </c>
    </row>
    <row r="46" spans="1:44" x14ac:dyDescent="0.25">
      <c r="A46" s="4">
        <v>42</v>
      </c>
      <c r="B46" s="41">
        <v>4</v>
      </c>
      <c r="C46" s="42">
        <v>4</v>
      </c>
      <c r="D46" s="42">
        <v>4</v>
      </c>
      <c r="E46" s="9">
        <v>3</v>
      </c>
      <c r="F46" s="42">
        <v>4</v>
      </c>
      <c r="G46" s="42">
        <v>4</v>
      </c>
      <c r="H46" s="42">
        <v>4</v>
      </c>
      <c r="I46" s="42">
        <v>4</v>
      </c>
      <c r="J46" s="9">
        <v>3</v>
      </c>
      <c r="K46" s="9">
        <v>3</v>
      </c>
      <c r="L46" s="42">
        <v>4</v>
      </c>
      <c r="M46" s="42">
        <v>4</v>
      </c>
      <c r="N46" s="42">
        <v>4</v>
      </c>
      <c r="O46" s="9">
        <v>3</v>
      </c>
      <c r="P46" s="9">
        <v>3</v>
      </c>
      <c r="Q46" s="9">
        <v>3</v>
      </c>
      <c r="R46" s="42">
        <v>4</v>
      </c>
      <c r="S46" s="42">
        <v>4</v>
      </c>
      <c r="T46" s="9">
        <v>3</v>
      </c>
      <c r="U46" s="9">
        <v>3</v>
      </c>
      <c r="V46" s="42">
        <v>4</v>
      </c>
      <c r="W46" s="42">
        <v>4</v>
      </c>
      <c r="X46" s="9">
        <v>3</v>
      </c>
      <c r="Y46" s="9">
        <v>3</v>
      </c>
      <c r="Z46" s="9">
        <v>3</v>
      </c>
      <c r="AA46" s="9">
        <v>3</v>
      </c>
      <c r="AB46" s="42">
        <v>4</v>
      </c>
      <c r="AC46" s="43">
        <v>4</v>
      </c>
      <c r="AD46" s="51">
        <f t="shared" si="1"/>
        <v>100</v>
      </c>
      <c r="AF46" s="76">
        <f>SUM(AF41:AF45)</f>
        <v>60</v>
      </c>
      <c r="AG46" s="77" t="s">
        <v>259</v>
      </c>
      <c r="AH46" s="78">
        <f>SUM(AH41:AH45)</f>
        <v>242</v>
      </c>
      <c r="AI46" s="79"/>
      <c r="AJ46" s="79"/>
      <c r="AK46" s="79"/>
      <c r="AL46" s="79"/>
      <c r="AM46" s="94" t="s">
        <v>278</v>
      </c>
      <c r="AN46" s="79"/>
      <c r="AO46" s="53"/>
      <c r="AP46">
        <v>8</v>
      </c>
      <c r="AQ46" s="51">
        <v>3</v>
      </c>
      <c r="AR46" s="16">
        <f>AP46*AQ46</f>
        <v>24</v>
      </c>
    </row>
    <row r="47" spans="1:44" x14ac:dyDescent="0.25">
      <c r="A47" s="4">
        <v>43</v>
      </c>
      <c r="B47" s="44">
        <v>4</v>
      </c>
      <c r="C47" s="45">
        <v>4</v>
      </c>
      <c r="D47" s="45">
        <v>4</v>
      </c>
      <c r="E47" s="9">
        <v>3</v>
      </c>
      <c r="F47" s="45">
        <v>4</v>
      </c>
      <c r="G47" s="45">
        <v>4</v>
      </c>
      <c r="H47" s="45">
        <v>4</v>
      </c>
      <c r="I47" s="45">
        <v>4</v>
      </c>
      <c r="J47" s="9">
        <v>3</v>
      </c>
      <c r="K47" s="9">
        <v>3</v>
      </c>
      <c r="L47" s="45">
        <v>4</v>
      </c>
      <c r="M47" s="45">
        <v>4</v>
      </c>
      <c r="N47" s="45">
        <v>4</v>
      </c>
      <c r="O47" s="9">
        <v>3</v>
      </c>
      <c r="P47" s="9">
        <v>3</v>
      </c>
      <c r="Q47" s="9">
        <v>3</v>
      </c>
      <c r="R47" s="45">
        <v>4</v>
      </c>
      <c r="S47" s="45">
        <v>4</v>
      </c>
      <c r="T47" s="9">
        <v>3</v>
      </c>
      <c r="U47" s="9">
        <v>3</v>
      </c>
      <c r="V47" s="45">
        <v>4</v>
      </c>
      <c r="W47" s="45">
        <v>4</v>
      </c>
      <c r="X47" s="9">
        <v>3</v>
      </c>
      <c r="Y47" s="9">
        <v>3</v>
      </c>
      <c r="Z47" s="9">
        <v>3</v>
      </c>
      <c r="AA47" s="9">
        <v>3</v>
      </c>
      <c r="AB47" s="45">
        <v>4</v>
      </c>
      <c r="AC47" s="46">
        <v>4</v>
      </c>
      <c r="AD47" s="51">
        <f t="shared" si="1"/>
        <v>100</v>
      </c>
      <c r="AE47" s="53" t="s">
        <v>300</v>
      </c>
      <c r="AF47" s="4">
        <v>17</v>
      </c>
      <c r="AG47" s="51">
        <v>5</v>
      </c>
      <c r="AH47" s="56">
        <f>AF47*AG47</f>
        <v>85</v>
      </c>
      <c r="AM47" s="4"/>
      <c r="AO47" s="53"/>
      <c r="AP47">
        <v>1</v>
      </c>
      <c r="AQ47" s="50">
        <v>2</v>
      </c>
      <c r="AR47" s="16">
        <f>AP47*AQ47</f>
        <v>2</v>
      </c>
    </row>
    <row r="48" spans="1:44" x14ac:dyDescent="0.25">
      <c r="A48" s="4">
        <v>44</v>
      </c>
      <c r="B48" s="41">
        <v>4</v>
      </c>
      <c r="C48" s="42">
        <v>4</v>
      </c>
      <c r="D48" s="42">
        <v>4</v>
      </c>
      <c r="E48" s="9">
        <v>3</v>
      </c>
      <c r="F48" s="42">
        <v>4</v>
      </c>
      <c r="G48" s="42">
        <v>4</v>
      </c>
      <c r="H48" s="42">
        <v>4</v>
      </c>
      <c r="I48" s="42">
        <v>4</v>
      </c>
      <c r="J48" s="9">
        <v>3</v>
      </c>
      <c r="K48" s="9">
        <v>3</v>
      </c>
      <c r="L48" s="42">
        <v>4</v>
      </c>
      <c r="M48" s="42">
        <v>4</v>
      </c>
      <c r="N48" s="42">
        <v>4</v>
      </c>
      <c r="O48" s="9">
        <v>3</v>
      </c>
      <c r="P48" s="9">
        <v>3</v>
      </c>
      <c r="Q48" s="9">
        <v>3</v>
      </c>
      <c r="R48" s="42">
        <v>4</v>
      </c>
      <c r="S48" s="42">
        <v>4</v>
      </c>
      <c r="T48" s="9">
        <v>3</v>
      </c>
      <c r="U48" s="9">
        <v>3</v>
      </c>
      <c r="V48" s="42">
        <v>4</v>
      </c>
      <c r="W48" s="42">
        <v>4</v>
      </c>
      <c r="X48" s="9">
        <v>3</v>
      </c>
      <c r="Y48" s="9">
        <v>3</v>
      </c>
      <c r="Z48" s="9">
        <v>3</v>
      </c>
      <c r="AA48" s="9">
        <v>3</v>
      </c>
      <c r="AB48" s="42">
        <v>4</v>
      </c>
      <c r="AC48" s="43">
        <v>4</v>
      </c>
      <c r="AD48" s="51">
        <f t="shared" si="1"/>
        <v>100</v>
      </c>
      <c r="AE48" s="53"/>
      <c r="AF48" s="4">
        <v>37</v>
      </c>
      <c r="AG48" s="4">
        <v>4</v>
      </c>
      <c r="AH48" s="16">
        <f>AF48*AG48</f>
        <v>148</v>
      </c>
      <c r="AM48" s="4"/>
      <c r="AO48" s="53"/>
      <c r="AQ48" s="51">
        <v>1</v>
      </c>
      <c r="AR48" s="16">
        <f>AP48*AQ48</f>
        <v>0</v>
      </c>
    </row>
    <row r="49" spans="1:44" x14ac:dyDescent="0.25">
      <c r="A49" s="4">
        <v>45</v>
      </c>
      <c r="B49" s="45">
        <v>4</v>
      </c>
      <c r="C49" s="45">
        <v>4</v>
      </c>
      <c r="D49" s="45">
        <v>4</v>
      </c>
      <c r="E49" s="45">
        <v>4</v>
      </c>
      <c r="F49" s="45">
        <v>3</v>
      </c>
      <c r="G49" s="45">
        <v>3</v>
      </c>
      <c r="H49" s="45">
        <v>3</v>
      </c>
      <c r="I49" s="45">
        <v>4</v>
      </c>
      <c r="J49" s="45">
        <v>5</v>
      </c>
      <c r="K49" s="45">
        <v>5</v>
      </c>
      <c r="L49" s="45">
        <v>5</v>
      </c>
      <c r="M49" s="45">
        <v>5</v>
      </c>
      <c r="N49" s="45">
        <v>5</v>
      </c>
      <c r="O49" s="45">
        <v>4</v>
      </c>
      <c r="P49" s="45">
        <v>4</v>
      </c>
      <c r="Q49" s="45">
        <v>3</v>
      </c>
      <c r="R49" s="45">
        <v>4</v>
      </c>
      <c r="S49" s="45">
        <v>4</v>
      </c>
      <c r="T49" s="45">
        <v>3</v>
      </c>
      <c r="U49" s="45">
        <v>3</v>
      </c>
      <c r="V49" s="45">
        <v>3</v>
      </c>
      <c r="W49" s="45">
        <v>3</v>
      </c>
      <c r="X49" s="45">
        <v>4</v>
      </c>
      <c r="Y49" s="45">
        <v>4</v>
      </c>
      <c r="Z49" s="45">
        <v>3</v>
      </c>
      <c r="AA49" s="45">
        <v>3</v>
      </c>
      <c r="AB49" s="45">
        <v>4</v>
      </c>
      <c r="AC49" s="45">
        <v>5</v>
      </c>
      <c r="AD49" s="51">
        <f t="shared" si="1"/>
        <v>108</v>
      </c>
      <c r="AE49" s="53"/>
      <c r="AF49" s="4">
        <v>6</v>
      </c>
      <c r="AG49" s="51">
        <v>3</v>
      </c>
      <c r="AH49" s="16">
        <f>AF49*AG49</f>
        <v>18</v>
      </c>
      <c r="AJ49" s="80"/>
      <c r="AK49" s="80"/>
      <c r="AL49" s="80"/>
      <c r="AM49" s="93" t="s">
        <v>278</v>
      </c>
      <c r="AN49" s="80"/>
      <c r="AO49" s="81"/>
      <c r="AP49" s="82">
        <f>SUM(AP44:AP48)</f>
        <v>60</v>
      </c>
      <c r="AQ49" s="83" t="s">
        <v>259</v>
      </c>
      <c r="AR49" s="84">
        <f>SUM(AR44:AR48)</f>
        <v>247</v>
      </c>
    </row>
    <row r="50" spans="1:44" x14ac:dyDescent="0.25">
      <c r="A50" s="4">
        <v>46</v>
      </c>
      <c r="B50" s="41">
        <v>4</v>
      </c>
      <c r="C50" s="42">
        <v>3</v>
      </c>
      <c r="D50" s="42">
        <v>4</v>
      </c>
      <c r="E50" s="42">
        <v>4</v>
      </c>
      <c r="F50" s="42">
        <v>4</v>
      </c>
      <c r="G50" s="42">
        <v>5</v>
      </c>
      <c r="H50" s="42">
        <v>5</v>
      </c>
      <c r="I50" s="42">
        <v>5</v>
      </c>
      <c r="J50" s="42">
        <v>5</v>
      </c>
      <c r="K50" s="42">
        <v>5</v>
      </c>
      <c r="L50" s="42">
        <v>5</v>
      </c>
      <c r="M50" s="42">
        <v>4</v>
      </c>
      <c r="N50" s="42">
        <v>4</v>
      </c>
      <c r="O50" s="42">
        <v>3</v>
      </c>
      <c r="P50" s="42">
        <v>4</v>
      </c>
      <c r="Q50" s="42">
        <v>3</v>
      </c>
      <c r="R50" s="42">
        <v>3</v>
      </c>
      <c r="S50" s="42">
        <v>4</v>
      </c>
      <c r="T50" s="42">
        <v>4</v>
      </c>
      <c r="U50" s="42">
        <v>4</v>
      </c>
      <c r="V50" s="42">
        <v>4</v>
      </c>
      <c r="W50" s="42">
        <v>4</v>
      </c>
      <c r="X50" s="42">
        <v>4</v>
      </c>
      <c r="Y50" s="42">
        <v>4</v>
      </c>
      <c r="Z50" s="42">
        <v>3</v>
      </c>
      <c r="AA50" s="42">
        <v>3</v>
      </c>
      <c r="AB50" s="42">
        <v>5</v>
      </c>
      <c r="AC50" s="43">
        <v>5</v>
      </c>
      <c r="AD50" s="51">
        <f t="shared" si="1"/>
        <v>114</v>
      </c>
      <c r="AE50" s="53"/>
      <c r="AF50" s="4"/>
      <c r="AG50" s="50">
        <v>2</v>
      </c>
      <c r="AH50" s="16">
        <f>AF50*AG50</f>
        <v>0</v>
      </c>
      <c r="AM50" s="4"/>
      <c r="AO50" s="53" t="s">
        <v>302</v>
      </c>
      <c r="AP50">
        <v>11</v>
      </c>
      <c r="AQ50" s="51">
        <v>5</v>
      </c>
      <c r="AR50" s="56">
        <f>AP50*AQ50</f>
        <v>55</v>
      </c>
    </row>
    <row r="51" spans="1:44" x14ac:dyDescent="0.25">
      <c r="A51" s="4">
        <v>47</v>
      </c>
      <c r="B51" s="44">
        <v>4</v>
      </c>
      <c r="C51" s="45">
        <v>3</v>
      </c>
      <c r="D51" s="45">
        <v>3</v>
      </c>
      <c r="E51" s="45">
        <v>4</v>
      </c>
      <c r="F51" s="45">
        <v>4</v>
      </c>
      <c r="G51" s="45">
        <v>3</v>
      </c>
      <c r="H51" s="45">
        <v>4</v>
      </c>
      <c r="I51" s="45">
        <v>4</v>
      </c>
      <c r="J51" s="45">
        <v>4</v>
      </c>
      <c r="K51" s="45">
        <v>3</v>
      </c>
      <c r="L51" s="45">
        <v>3</v>
      </c>
      <c r="M51" s="45">
        <v>4</v>
      </c>
      <c r="N51" s="45">
        <v>3</v>
      </c>
      <c r="O51" s="45">
        <v>3</v>
      </c>
      <c r="P51" s="45">
        <v>3</v>
      </c>
      <c r="Q51" s="45">
        <v>3</v>
      </c>
      <c r="R51" s="45">
        <v>3</v>
      </c>
      <c r="S51" s="45">
        <v>3</v>
      </c>
      <c r="T51" s="45">
        <v>3</v>
      </c>
      <c r="U51" s="45">
        <v>3</v>
      </c>
      <c r="V51" s="45">
        <v>3</v>
      </c>
      <c r="W51" s="45">
        <v>3</v>
      </c>
      <c r="X51" s="45">
        <v>3</v>
      </c>
      <c r="Y51" s="45">
        <v>3</v>
      </c>
      <c r="Z51" s="45">
        <v>4</v>
      </c>
      <c r="AA51" s="45">
        <v>4</v>
      </c>
      <c r="AB51" s="45">
        <v>4</v>
      </c>
      <c r="AC51" s="46">
        <v>4</v>
      </c>
      <c r="AD51" s="51">
        <f t="shared" si="1"/>
        <v>95</v>
      </c>
      <c r="AE51" s="53"/>
      <c r="AF51" s="4"/>
      <c r="AG51" s="51">
        <v>1</v>
      </c>
      <c r="AH51" s="16">
        <f>AF51*AG51</f>
        <v>0</v>
      </c>
      <c r="AM51" s="4"/>
      <c r="AO51" s="53"/>
      <c r="AP51">
        <v>30</v>
      </c>
      <c r="AQ51" s="4">
        <v>4</v>
      </c>
      <c r="AR51" s="16">
        <f>AP51*AQ51</f>
        <v>120</v>
      </c>
    </row>
    <row r="52" spans="1:44" x14ac:dyDescent="0.25">
      <c r="A52" s="4">
        <v>48</v>
      </c>
      <c r="B52" s="41">
        <v>4</v>
      </c>
      <c r="C52" s="42">
        <v>4</v>
      </c>
      <c r="D52" s="42">
        <v>5</v>
      </c>
      <c r="E52" s="42">
        <v>4</v>
      </c>
      <c r="F52" s="42">
        <v>4</v>
      </c>
      <c r="G52" s="42">
        <v>4</v>
      </c>
      <c r="H52" s="42">
        <v>4</v>
      </c>
      <c r="I52" s="42">
        <v>5</v>
      </c>
      <c r="J52" s="42">
        <v>4</v>
      </c>
      <c r="K52" s="42">
        <v>4</v>
      </c>
      <c r="L52" s="42">
        <v>5</v>
      </c>
      <c r="M52" s="42">
        <v>4</v>
      </c>
      <c r="N52" s="42">
        <v>4</v>
      </c>
      <c r="O52" s="42">
        <v>4</v>
      </c>
      <c r="P52" s="42">
        <v>3</v>
      </c>
      <c r="Q52" s="42">
        <v>4</v>
      </c>
      <c r="R52" s="42">
        <v>5</v>
      </c>
      <c r="S52" s="42">
        <v>4</v>
      </c>
      <c r="T52" s="42">
        <v>5</v>
      </c>
      <c r="U52" s="42">
        <v>5</v>
      </c>
      <c r="V52" s="42">
        <v>5</v>
      </c>
      <c r="W52" s="42">
        <v>5</v>
      </c>
      <c r="X52" s="42">
        <v>4</v>
      </c>
      <c r="Y52" s="42">
        <v>5</v>
      </c>
      <c r="Z52" s="42">
        <v>4</v>
      </c>
      <c r="AA52" s="42">
        <v>4</v>
      </c>
      <c r="AB52" s="42">
        <v>4</v>
      </c>
      <c r="AC52" s="43">
        <v>4</v>
      </c>
      <c r="AD52" s="51">
        <f t="shared" si="1"/>
        <v>120</v>
      </c>
      <c r="AF52" s="76">
        <f>SUM(AF47:AF51)</f>
        <v>60</v>
      </c>
      <c r="AG52" s="77" t="s">
        <v>259</v>
      </c>
      <c r="AH52" s="78">
        <f>SUM(AH47:AH51)</f>
        <v>251</v>
      </c>
      <c r="AI52" s="79"/>
      <c r="AJ52" s="79"/>
      <c r="AK52" s="79"/>
      <c r="AL52" s="79"/>
      <c r="AM52" s="94" t="s">
        <v>278</v>
      </c>
      <c r="AN52" s="79"/>
      <c r="AO52" s="53"/>
      <c r="AP52">
        <v>18</v>
      </c>
      <c r="AQ52" s="51">
        <v>3</v>
      </c>
      <c r="AR52" s="16">
        <f>AP52*AQ52</f>
        <v>54</v>
      </c>
    </row>
    <row r="53" spans="1:44" x14ac:dyDescent="0.25">
      <c r="A53" s="4">
        <v>49</v>
      </c>
      <c r="B53" s="44">
        <v>5</v>
      </c>
      <c r="C53" s="45">
        <v>5</v>
      </c>
      <c r="D53" s="45">
        <v>5</v>
      </c>
      <c r="E53" s="45">
        <v>5</v>
      </c>
      <c r="F53" s="9">
        <v>3</v>
      </c>
      <c r="G53" s="45">
        <v>5</v>
      </c>
      <c r="H53" s="45">
        <v>5</v>
      </c>
      <c r="I53" s="45">
        <v>5</v>
      </c>
      <c r="J53" s="45">
        <v>5</v>
      </c>
      <c r="K53" s="45">
        <v>5</v>
      </c>
      <c r="L53" s="45">
        <v>5</v>
      </c>
      <c r="M53" s="45">
        <v>5</v>
      </c>
      <c r="N53" s="45">
        <v>5</v>
      </c>
      <c r="O53" s="45">
        <v>4</v>
      </c>
      <c r="P53" s="45">
        <v>4</v>
      </c>
      <c r="Q53" s="9">
        <v>3</v>
      </c>
      <c r="R53" s="45">
        <v>4</v>
      </c>
      <c r="S53" s="45">
        <v>3</v>
      </c>
      <c r="T53" s="45">
        <v>3</v>
      </c>
      <c r="U53" s="45">
        <v>3</v>
      </c>
      <c r="V53" s="45">
        <v>3</v>
      </c>
      <c r="W53" s="45">
        <v>3</v>
      </c>
      <c r="X53" s="45">
        <v>4</v>
      </c>
      <c r="Y53" s="45">
        <v>4</v>
      </c>
      <c r="Z53" s="45">
        <v>4</v>
      </c>
      <c r="AA53" s="45">
        <v>4</v>
      </c>
      <c r="AB53" s="45">
        <v>4</v>
      </c>
      <c r="AC53" s="46">
        <v>4</v>
      </c>
      <c r="AD53" s="51">
        <f t="shared" si="1"/>
        <v>117</v>
      </c>
      <c r="AE53" s="53" t="s">
        <v>301</v>
      </c>
      <c r="AF53" s="51">
        <v>13</v>
      </c>
      <c r="AG53" s="51">
        <v>5</v>
      </c>
      <c r="AH53" s="56">
        <f>AF53*AG53</f>
        <v>65</v>
      </c>
      <c r="AM53" s="4"/>
      <c r="AO53" s="53"/>
      <c r="AP53">
        <v>1</v>
      </c>
      <c r="AQ53" s="50">
        <v>2</v>
      </c>
      <c r="AR53" s="16">
        <f>AP53*AQ53</f>
        <v>2</v>
      </c>
    </row>
    <row r="54" spans="1:44" x14ac:dyDescent="0.25">
      <c r="A54" s="4">
        <v>50</v>
      </c>
      <c r="B54" s="41">
        <v>5</v>
      </c>
      <c r="C54" s="42">
        <v>5</v>
      </c>
      <c r="D54" s="42">
        <v>5</v>
      </c>
      <c r="E54" s="42">
        <v>5</v>
      </c>
      <c r="F54" s="42">
        <v>5</v>
      </c>
      <c r="G54" s="42">
        <v>5</v>
      </c>
      <c r="H54" s="42">
        <v>5</v>
      </c>
      <c r="I54" s="42">
        <v>5</v>
      </c>
      <c r="J54" s="42">
        <v>5</v>
      </c>
      <c r="K54" s="42">
        <v>5</v>
      </c>
      <c r="L54" s="42">
        <v>5</v>
      </c>
      <c r="M54" s="42">
        <v>5</v>
      </c>
      <c r="N54" s="42">
        <v>5</v>
      </c>
      <c r="O54" s="42">
        <v>4</v>
      </c>
      <c r="P54" s="42">
        <v>4</v>
      </c>
      <c r="Q54" s="9">
        <v>3</v>
      </c>
      <c r="R54" s="42">
        <v>4</v>
      </c>
      <c r="S54" s="42">
        <v>3</v>
      </c>
      <c r="T54" s="42">
        <v>3</v>
      </c>
      <c r="U54" s="42">
        <v>3</v>
      </c>
      <c r="V54" s="42">
        <v>3</v>
      </c>
      <c r="W54" s="42">
        <v>3</v>
      </c>
      <c r="X54" s="42">
        <v>4</v>
      </c>
      <c r="Y54" s="42">
        <v>4</v>
      </c>
      <c r="Z54" s="42">
        <v>4</v>
      </c>
      <c r="AA54" s="42">
        <v>4</v>
      </c>
      <c r="AB54" s="42">
        <v>4</v>
      </c>
      <c r="AC54" s="43">
        <v>4</v>
      </c>
      <c r="AD54" s="51">
        <f t="shared" si="1"/>
        <v>119</v>
      </c>
      <c r="AE54" s="53"/>
      <c r="AF54" s="50">
        <v>35</v>
      </c>
      <c r="AG54" s="4">
        <v>4</v>
      </c>
      <c r="AH54" s="16">
        <f>AF54*AG54</f>
        <v>140</v>
      </c>
      <c r="AM54" s="4"/>
      <c r="AO54" s="53"/>
      <c r="AQ54" s="51">
        <v>1</v>
      </c>
      <c r="AR54" s="16">
        <f>AP54*AQ54</f>
        <v>0</v>
      </c>
    </row>
    <row r="55" spans="1:44" x14ac:dyDescent="0.25">
      <c r="A55" s="4">
        <v>51</v>
      </c>
      <c r="B55" s="44">
        <v>4</v>
      </c>
      <c r="C55" s="45">
        <v>4</v>
      </c>
      <c r="D55" s="45">
        <v>4</v>
      </c>
      <c r="E55" s="45">
        <v>4</v>
      </c>
      <c r="F55" s="45">
        <v>5</v>
      </c>
      <c r="G55" s="45">
        <v>4</v>
      </c>
      <c r="H55" s="45">
        <v>4</v>
      </c>
      <c r="I55" s="45">
        <v>5</v>
      </c>
      <c r="J55" s="45">
        <v>4</v>
      </c>
      <c r="K55" s="45">
        <v>4</v>
      </c>
      <c r="L55" s="45">
        <v>5</v>
      </c>
      <c r="M55" s="45">
        <v>4</v>
      </c>
      <c r="N55" s="45">
        <v>4</v>
      </c>
      <c r="O55" s="45">
        <v>4</v>
      </c>
      <c r="P55" s="45">
        <v>3</v>
      </c>
      <c r="Q55" s="45">
        <v>4</v>
      </c>
      <c r="R55" s="45">
        <v>5</v>
      </c>
      <c r="S55" s="45">
        <v>4</v>
      </c>
      <c r="T55" s="45">
        <v>5</v>
      </c>
      <c r="U55" s="45">
        <v>5</v>
      </c>
      <c r="V55" s="45">
        <v>5</v>
      </c>
      <c r="W55" s="45">
        <v>5</v>
      </c>
      <c r="X55" s="45">
        <v>4</v>
      </c>
      <c r="Y55" s="45">
        <v>5</v>
      </c>
      <c r="Z55" s="45">
        <v>4</v>
      </c>
      <c r="AA55" s="45">
        <v>4</v>
      </c>
      <c r="AB55" s="45">
        <v>4</v>
      </c>
      <c r="AC55" s="46">
        <v>4</v>
      </c>
      <c r="AD55" s="51">
        <f t="shared" si="1"/>
        <v>120</v>
      </c>
      <c r="AE55" s="53"/>
      <c r="AF55" s="51">
        <v>12</v>
      </c>
      <c r="AG55" s="51">
        <v>3</v>
      </c>
      <c r="AH55" s="16">
        <f>AF55*AG55</f>
        <v>36</v>
      </c>
      <c r="AJ55" s="80"/>
      <c r="AK55" s="80"/>
      <c r="AL55" s="80"/>
      <c r="AM55" s="93" t="s">
        <v>278</v>
      </c>
      <c r="AN55" s="80"/>
      <c r="AO55" s="81" t="s">
        <v>304</v>
      </c>
      <c r="AP55" s="82">
        <f>SUM(AP50:AP54)</f>
        <v>60</v>
      </c>
      <c r="AQ55" s="83" t="s">
        <v>259</v>
      </c>
      <c r="AR55" s="84">
        <f>SUM(AR50:AR54)</f>
        <v>231</v>
      </c>
    </row>
    <row r="56" spans="1:44" x14ac:dyDescent="0.25">
      <c r="A56" s="4">
        <v>52</v>
      </c>
      <c r="B56" s="41">
        <v>5</v>
      </c>
      <c r="C56" s="42">
        <v>5</v>
      </c>
      <c r="D56" s="42">
        <v>5</v>
      </c>
      <c r="E56" s="42">
        <v>5</v>
      </c>
      <c r="F56" s="42">
        <v>2</v>
      </c>
      <c r="G56" s="42">
        <v>4</v>
      </c>
      <c r="H56" s="42">
        <v>4</v>
      </c>
      <c r="I56" s="42">
        <v>5</v>
      </c>
      <c r="J56" s="42">
        <v>4</v>
      </c>
      <c r="K56" s="42">
        <v>4</v>
      </c>
      <c r="L56" s="42">
        <v>5</v>
      </c>
      <c r="M56" s="42">
        <v>4</v>
      </c>
      <c r="N56" s="42">
        <v>5</v>
      </c>
      <c r="O56" s="42">
        <v>4</v>
      </c>
      <c r="P56" s="42">
        <v>4</v>
      </c>
      <c r="Q56" s="42">
        <v>4</v>
      </c>
      <c r="R56" s="42">
        <v>4</v>
      </c>
      <c r="S56" s="42">
        <v>4</v>
      </c>
      <c r="T56" s="42">
        <v>4</v>
      </c>
      <c r="U56" s="42">
        <v>4</v>
      </c>
      <c r="V56" s="42">
        <v>4</v>
      </c>
      <c r="W56" s="42">
        <v>4</v>
      </c>
      <c r="X56" s="42">
        <v>4</v>
      </c>
      <c r="Y56" s="42">
        <v>4</v>
      </c>
      <c r="Z56" s="42">
        <v>5</v>
      </c>
      <c r="AA56" s="42">
        <v>4</v>
      </c>
      <c r="AB56" s="42">
        <v>4</v>
      </c>
      <c r="AC56" s="43">
        <v>4</v>
      </c>
      <c r="AD56" s="51">
        <f>SUM(B56:AC56)</f>
        <v>118</v>
      </c>
      <c r="AE56" s="53"/>
      <c r="AG56" s="50">
        <v>2</v>
      </c>
      <c r="AH56" s="16">
        <f>AF56*AG56</f>
        <v>0</v>
      </c>
      <c r="AM56" s="4"/>
      <c r="AO56" s="53" t="s">
        <v>284</v>
      </c>
      <c r="AP56">
        <v>10</v>
      </c>
      <c r="AQ56" s="51">
        <v>5</v>
      </c>
      <c r="AR56" s="56">
        <f>AP56*AQ56</f>
        <v>50</v>
      </c>
    </row>
    <row r="57" spans="1:44" x14ac:dyDescent="0.25">
      <c r="A57" s="4">
        <v>53</v>
      </c>
      <c r="B57" s="44">
        <v>5</v>
      </c>
      <c r="C57" s="45">
        <v>5</v>
      </c>
      <c r="D57" s="45">
        <v>5</v>
      </c>
      <c r="E57" s="45">
        <v>2</v>
      </c>
      <c r="F57" s="45">
        <v>4</v>
      </c>
      <c r="G57" s="45">
        <v>4</v>
      </c>
      <c r="H57" s="45">
        <v>2</v>
      </c>
      <c r="I57" s="45">
        <v>4</v>
      </c>
      <c r="J57" s="45">
        <v>4</v>
      </c>
      <c r="K57" s="45">
        <v>4</v>
      </c>
      <c r="L57" s="45">
        <v>4</v>
      </c>
      <c r="M57" s="45">
        <v>4</v>
      </c>
      <c r="N57" s="45">
        <v>2</v>
      </c>
      <c r="O57" s="45">
        <v>4</v>
      </c>
      <c r="P57" s="45">
        <v>4</v>
      </c>
      <c r="Q57" s="45">
        <v>4</v>
      </c>
      <c r="R57" s="45">
        <v>4</v>
      </c>
      <c r="S57" s="45">
        <v>4</v>
      </c>
      <c r="T57" s="45">
        <v>4</v>
      </c>
      <c r="U57" s="45">
        <v>2</v>
      </c>
      <c r="V57" s="45">
        <v>2</v>
      </c>
      <c r="W57" s="45">
        <v>4</v>
      </c>
      <c r="X57" s="45">
        <v>4</v>
      </c>
      <c r="Y57" s="45">
        <v>4</v>
      </c>
      <c r="Z57" s="45">
        <v>4</v>
      </c>
      <c r="AA57" s="45">
        <v>4</v>
      </c>
      <c r="AB57" s="45">
        <v>4</v>
      </c>
      <c r="AC57" s="46">
        <v>4</v>
      </c>
      <c r="AD57" s="51">
        <f t="shared" si="1"/>
        <v>105</v>
      </c>
      <c r="AE57" s="53"/>
      <c r="AG57" s="51">
        <v>1</v>
      </c>
      <c r="AH57" s="16">
        <f>AF57*AG57</f>
        <v>0</v>
      </c>
      <c r="AM57" s="4"/>
      <c r="AO57" s="53"/>
      <c r="AP57">
        <v>29</v>
      </c>
      <c r="AQ57" s="4">
        <v>4</v>
      </c>
      <c r="AR57" s="16">
        <f>AP57*AQ57</f>
        <v>116</v>
      </c>
    </row>
    <row r="58" spans="1:44" x14ac:dyDescent="0.25">
      <c r="A58" s="4">
        <v>54</v>
      </c>
      <c r="B58" s="41">
        <v>3</v>
      </c>
      <c r="C58" s="42">
        <v>4</v>
      </c>
      <c r="D58" s="42">
        <v>4</v>
      </c>
      <c r="E58" s="42">
        <v>4</v>
      </c>
      <c r="F58" s="42">
        <v>4</v>
      </c>
      <c r="G58" s="42">
        <v>4</v>
      </c>
      <c r="H58" s="42">
        <v>4</v>
      </c>
      <c r="I58" s="42">
        <v>4</v>
      </c>
      <c r="J58" s="42">
        <v>3</v>
      </c>
      <c r="K58" s="42">
        <v>4</v>
      </c>
      <c r="L58" s="42">
        <v>4</v>
      </c>
      <c r="M58" s="42">
        <v>4</v>
      </c>
      <c r="N58" s="42">
        <v>4</v>
      </c>
      <c r="O58" s="42">
        <v>3</v>
      </c>
      <c r="P58" s="42">
        <v>3</v>
      </c>
      <c r="Q58" s="42">
        <v>4</v>
      </c>
      <c r="R58" s="42">
        <v>4</v>
      </c>
      <c r="S58" s="9">
        <v>4</v>
      </c>
      <c r="T58" s="42">
        <v>4</v>
      </c>
      <c r="U58" s="42">
        <v>3</v>
      </c>
      <c r="V58" s="42">
        <v>4</v>
      </c>
      <c r="W58" s="42">
        <v>3</v>
      </c>
      <c r="X58" s="42">
        <v>3</v>
      </c>
      <c r="Y58" s="42">
        <v>4</v>
      </c>
      <c r="Z58" s="42">
        <v>4</v>
      </c>
      <c r="AA58" s="42">
        <v>4</v>
      </c>
      <c r="AB58" s="42">
        <v>4</v>
      </c>
      <c r="AC58" s="43">
        <v>4</v>
      </c>
      <c r="AD58" s="51">
        <f>SUM(B58:AC58)</f>
        <v>105</v>
      </c>
      <c r="AF58" s="76">
        <f>SUM(AF53:AF57)</f>
        <v>60</v>
      </c>
      <c r="AG58" s="77" t="s">
        <v>259</v>
      </c>
      <c r="AH58" s="78">
        <f>SUM(AH53:AH57)</f>
        <v>241</v>
      </c>
      <c r="AI58" s="79"/>
      <c r="AJ58" s="79"/>
      <c r="AK58" s="79"/>
      <c r="AL58" s="79"/>
      <c r="AM58" s="94" t="s">
        <v>278</v>
      </c>
      <c r="AN58" s="79"/>
      <c r="AO58" s="53"/>
      <c r="AP58">
        <v>19</v>
      </c>
      <c r="AQ58" s="51">
        <v>3</v>
      </c>
      <c r="AR58" s="16">
        <f>AP58*AQ58</f>
        <v>57</v>
      </c>
    </row>
    <row r="59" spans="1:44" x14ac:dyDescent="0.25">
      <c r="A59" s="4">
        <v>55</v>
      </c>
      <c r="B59" s="44">
        <v>3</v>
      </c>
      <c r="C59" s="45">
        <v>4</v>
      </c>
      <c r="D59" s="45">
        <v>4</v>
      </c>
      <c r="E59" s="45">
        <v>4</v>
      </c>
      <c r="F59" s="45">
        <v>4</v>
      </c>
      <c r="G59" s="45">
        <v>4</v>
      </c>
      <c r="H59" s="45">
        <v>4</v>
      </c>
      <c r="I59" s="45">
        <v>4</v>
      </c>
      <c r="J59" s="45">
        <v>3</v>
      </c>
      <c r="K59" s="45">
        <v>4</v>
      </c>
      <c r="L59" s="45">
        <v>4</v>
      </c>
      <c r="M59" s="45">
        <v>4</v>
      </c>
      <c r="N59" s="45">
        <v>4</v>
      </c>
      <c r="O59" s="45">
        <v>3</v>
      </c>
      <c r="P59" s="45">
        <v>3</v>
      </c>
      <c r="Q59" s="45">
        <v>4</v>
      </c>
      <c r="R59" s="45">
        <v>4</v>
      </c>
      <c r="S59" s="9">
        <v>4</v>
      </c>
      <c r="T59" s="45">
        <v>4</v>
      </c>
      <c r="U59" s="45">
        <v>3</v>
      </c>
      <c r="V59" s="45">
        <v>4</v>
      </c>
      <c r="W59" s="45">
        <v>3</v>
      </c>
      <c r="X59" s="45">
        <v>3</v>
      </c>
      <c r="Y59" s="45">
        <v>4</v>
      </c>
      <c r="Z59" s="45">
        <v>4</v>
      </c>
      <c r="AA59" s="45">
        <v>4</v>
      </c>
      <c r="AB59" s="45">
        <v>4</v>
      </c>
      <c r="AC59" s="46">
        <v>4</v>
      </c>
      <c r="AD59" s="51">
        <f t="shared" si="1"/>
        <v>105</v>
      </c>
      <c r="AE59" s="53" t="s">
        <v>303</v>
      </c>
      <c r="AF59" s="51">
        <v>16</v>
      </c>
      <c r="AG59" s="51">
        <v>5</v>
      </c>
      <c r="AH59" s="56">
        <f>AF59*AG59</f>
        <v>80</v>
      </c>
      <c r="AM59" s="4"/>
      <c r="AO59" s="53"/>
      <c r="AP59">
        <v>2</v>
      </c>
      <c r="AQ59" s="50">
        <v>2</v>
      </c>
      <c r="AR59" s="16">
        <f>AP59*AQ59</f>
        <v>4</v>
      </c>
    </row>
    <row r="60" spans="1:44" x14ac:dyDescent="0.25">
      <c r="A60" s="4">
        <v>56</v>
      </c>
      <c r="B60" s="38">
        <v>5</v>
      </c>
      <c r="C60" s="9">
        <v>5</v>
      </c>
      <c r="D60" s="9">
        <v>5</v>
      </c>
      <c r="E60" s="9">
        <v>5</v>
      </c>
      <c r="F60" s="9">
        <v>3</v>
      </c>
      <c r="G60" s="9">
        <v>5</v>
      </c>
      <c r="H60" s="9">
        <v>5</v>
      </c>
      <c r="I60" s="9">
        <v>4</v>
      </c>
      <c r="J60" s="9">
        <v>4</v>
      </c>
      <c r="K60" s="9">
        <v>5</v>
      </c>
      <c r="L60" s="9">
        <v>5</v>
      </c>
      <c r="M60" s="9">
        <v>5</v>
      </c>
      <c r="N60" s="9">
        <v>5</v>
      </c>
      <c r="O60" s="9">
        <v>4</v>
      </c>
      <c r="P60" s="9">
        <v>4</v>
      </c>
      <c r="Q60" s="9">
        <v>4</v>
      </c>
      <c r="R60" s="9">
        <v>5</v>
      </c>
      <c r="S60" s="9">
        <v>5</v>
      </c>
      <c r="T60" s="9">
        <v>3</v>
      </c>
      <c r="U60" s="9">
        <v>3</v>
      </c>
      <c r="V60" s="9">
        <v>4</v>
      </c>
      <c r="W60" s="9">
        <v>5</v>
      </c>
      <c r="X60" s="9">
        <v>5</v>
      </c>
      <c r="Y60" s="9">
        <v>3</v>
      </c>
      <c r="Z60" s="9">
        <v>5</v>
      </c>
      <c r="AA60" s="9">
        <v>5</v>
      </c>
      <c r="AB60" s="9">
        <v>5</v>
      </c>
      <c r="AC60" s="23">
        <v>5</v>
      </c>
      <c r="AD60" s="51">
        <f t="shared" si="1"/>
        <v>126</v>
      </c>
      <c r="AE60" s="53"/>
      <c r="AF60" s="72">
        <v>29</v>
      </c>
      <c r="AG60" s="4">
        <v>4</v>
      </c>
      <c r="AH60" s="16">
        <f>AF60*AG60</f>
        <v>116</v>
      </c>
      <c r="AM60" s="4"/>
      <c r="AO60" s="53"/>
      <c r="AQ60" s="51">
        <v>1</v>
      </c>
      <c r="AR60" s="16">
        <f>AP60*AQ60</f>
        <v>0</v>
      </c>
    </row>
    <row r="61" spans="1:44" x14ac:dyDescent="0.25">
      <c r="A61" s="4">
        <v>57</v>
      </c>
      <c r="B61" s="44">
        <v>5</v>
      </c>
      <c r="C61" s="45">
        <v>5</v>
      </c>
      <c r="D61" s="45">
        <v>5</v>
      </c>
      <c r="E61" s="45">
        <v>5</v>
      </c>
      <c r="F61" s="45">
        <v>5</v>
      </c>
      <c r="G61" s="45">
        <v>5</v>
      </c>
      <c r="H61" s="45">
        <v>5</v>
      </c>
      <c r="I61" s="45">
        <v>4</v>
      </c>
      <c r="J61" s="45">
        <v>4</v>
      </c>
      <c r="K61" s="45">
        <v>4</v>
      </c>
      <c r="L61" s="45">
        <v>5</v>
      </c>
      <c r="M61" s="45">
        <v>5</v>
      </c>
      <c r="N61" s="45">
        <v>5</v>
      </c>
      <c r="O61" s="45">
        <v>5</v>
      </c>
      <c r="P61" s="45">
        <v>5</v>
      </c>
      <c r="Q61" s="45">
        <v>3</v>
      </c>
      <c r="R61" s="45">
        <v>3</v>
      </c>
      <c r="S61" s="45">
        <v>2</v>
      </c>
      <c r="T61" s="45">
        <v>5</v>
      </c>
      <c r="U61" s="45">
        <v>2</v>
      </c>
      <c r="V61" s="45">
        <v>3</v>
      </c>
      <c r="W61" s="9">
        <v>3</v>
      </c>
      <c r="X61" s="45">
        <v>5</v>
      </c>
      <c r="Y61" s="45">
        <v>5</v>
      </c>
      <c r="Z61" s="45">
        <v>5</v>
      </c>
      <c r="AA61" s="45">
        <v>5</v>
      </c>
      <c r="AB61" s="45">
        <v>5</v>
      </c>
      <c r="AC61" s="46">
        <v>5</v>
      </c>
      <c r="AD61" s="51">
        <f t="shared" si="1"/>
        <v>123</v>
      </c>
      <c r="AE61" s="53"/>
      <c r="AF61" s="51">
        <v>14</v>
      </c>
      <c r="AG61" s="51">
        <v>3</v>
      </c>
      <c r="AH61" s="16">
        <f>AF61*AG61</f>
        <v>42</v>
      </c>
      <c r="AJ61" s="80"/>
      <c r="AK61" s="80"/>
      <c r="AL61" s="80"/>
      <c r="AM61" s="93" t="s">
        <v>278</v>
      </c>
      <c r="AN61" s="80"/>
      <c r="AO61" s="80"/>
      <c r="AP61" s="82">
        <f>SUM(AP56:AP60)</f>
        <v>60</v>
      </c>
      <c r="AQ61" s="83" t="s">
        <v>259</v>
      </c>
      <c r="AR61" s="84">
        <f>SUM(AR56:AR60)</f>
        <v>227</v>
      </c>
    </row>
    <row r="62" spans="1:44" x14ac:dyDescent="0.25">
      <c r="A62" s="4">
        <v>58</v>
      </c>
      <c r="B62" s="41">
        <v>5</v>
      </c>
      <c r="C62" s="42">
        <v>5</v>
      </c>
      <c r="D62" s="42">
        <v>5</v>
      </c>
      <c r="E62" s="42">
        <v>5</v>
      </c>
      <c r="F62" s="42">
        <v>3</v>
      </c>
      <c r="G62" s="42">
        <v>5</v>
      </c>
      <c r="H62" s="42">
        <v>5</v>
      </c>
      <c r="I62" s="42">
        <v>4</v>
      </c>
      <c r="J62" s="42">
        <v>4</v>
      </c>
      <c r="K62" s="42">
        <v>5</v>
      </c>
      <c r="L62" s="42">
        <v>5</v>
      </c>
      <c r="M62" s="42">
        <v>5</v>
      </c>
      <c r="N62" s="42">
        <v>5</v>
      </c>
      <c r="O62" s="42">
        <v>4</v>
      </c>
      <c r="P62" s="42">
        <v>4</v>
      </c>
      <c r="Q62" s="42">
        <v>4</v>
      </c>
      <c r="R62" s="42">
        <v>5</v>
      </c>
      <c r="S62" s="42">
        <v>5</v>
      </c>
      <c r="T62" s="42">
        <v>3</v>
      </c>
      <c r="U62" s="42">
        <v>3</v>
      </c>
      <c r="V62" s="42">
        <v>4</v>
      </c>
      <c r="W62" s="42">
        <v>5</v>
      </c>
      <c r="X62" s="42">
        <v>5</v>
      </c>
      <c r="Y62" s="42">
        <v>3</v>
      </c>
      <c r="Z62" s="42">
        <v>5</v>
      </c>
      <c r="AA62" s="42">
        <v>5</v>
      </c>
      <c r="AB62" s="42">
        <v>5</v>
      </c>
      <c r="AC62" s="43">
        <v>5</v>
      </c>
      <c r="AD62" s="51">
        <f t="shared" si="1"/>
        <v>126</v>
      </c>
      <c r="AE62" s="53"/>
      <c r="AF62" s="50">
        <v>1</v>
      </c>
      <c r="AG62" s="50">
        <v>2</v>
      </c>
      <c r="AH62" s="16">
        <f>AF62*AG62</f>
        <v>2</v>
      </c>
      <c r="AM62" s="4"/>
    </row>
    <row r="63" spans="1:44" x14ac:dyDescent="0.25">
      <c r="A63" s="4">
        <v>59</v>
      </c>
      <c r="B63" s="44">
        <v>5</v>
      </c>
      <c r="C63" s="45">
        <v>4</v>
      </c>
      <c r="D63" s="45">
        <v>4</v>
      </c>
      <c r="E63" s="45">
        <v>4</v>
      </c>
      <c r="F63" s="45">
        <v>4</v>
      </c>
      <c r="G63" s="45">
        <v>4</v>
      </c>
      <c r="H63" s="45">
        <v>4</v>
      </c>
      <c r="I63" s="45">
        <v>5</v>
      </c>
      <c r="J63" s="45">
        <v>4</v>
      </c>
      <c r="K63" s="45">
        <v>4</v>
      </c>
      <c r="L63" s="45">
        <v>5</v>
      </c>
      <c r="M63" s="45">
        <v>4</v>
      </c>
      <c r="N63" s="45">
        <v>4</v>
      </c>
      <c r="O63" s="45">
        <v>4</v>
      </c>
      <c r="P63" s="45">
        <v>4</v>
      </c>
      <c r="Q63" s="45">
        <v>4</v>
      </c>
      <c r="R63" s="45">
        <v>4</v>
      </c>
      <c r="S63" s="45">
        <v>5</v>
      </c>
      <c r="T63" s="45">
        <v>3</v>
      </c>
      <c r="U63" s="45">
        <v>3</v>
      </c>
      <c r="V63" s="45">
        <v>3</v>
      </c>
      <c r="W63" s="9">
        <v>3</v>
      </c>
      <c r="X63" s="45">
        <v>5</v>
      </c>
      <c r="Y63" s="45">
        <v>5</v>
      </c>
      <c r="Z63" s="45">
        <v>3</v>
      </c>
      <c r="AA63" s="45">
        <v>3</v>
      </c>
      <c r="AB63" s="45">
        <v>5</v>
      </c>
      <c r="AC63" s="46">
        <v>5</v>
      </c>
      <c r="AD63" s="51">
        <f t="shared" si="1"/>
        <v>114</v>
      </c>
      <c r="AE63" s="53"/>
      <c r="AG63" s="51">
        <v>1</v>
      </c>
      <c r="AH63" s="16">
        <f>AF63*AG63</f>
        <v>0</v>
      </c>
    </row>
    <row r="64" spans="1:44" x14ac:dyDescent="0.25">
      <c r="A64" s="4">
        <v>60</v>
      </c>
      <c r="B64" s="41">
        <v>5</v>
      </c>
      <c r="C64" s="42">
        <v>4</v>
      </c>
      <c r="D64" s="42">
        <v>4</v>
      </c>
      <c r="E64" s="42">
        <v>4</v>
      </c>
      <c r="F64" s="42">
        <v>4</v>
      </c>
      <c r="G64" s="42">
        <v>4</v>
      </c>
      <c r="H64" s="42">
        <v>4</v>
      </c>
      <c r="I64" s="42">
        <v>5</v>
      </c>
      <c r="J64" s="42">
        <v>4</v>
      </c>
      <c r="K64" s="42">
        <v>4</v>
      </c>
      <c r="L64" s="42">
        <v>5</v>
      </c>
      <c r="M64" s="42">
        <v>4</v>
      </c>
      <c r="N64" s="42">
        <v>4</v>
      </c>
      <c r="O64" s="42">
        <v>4</v>
      </c>
      <c r="P64" s="42">
        <v>4</v>
      </c>
      <c r="Q64" s="42">
        <v>4</v>
      </c>
      <c r="R64" s="42">
        <v>4</v>
      </c>
      <c r="S64" s="42">
        <v>5</v>
      </c>
      <c r="T64" s="42">
        <v>3</v>
      </c>
      <c r="U64" s="42">
        <v>3</v>
      </c>
      <c r="V64" s="42">
        <v>3</v>
      </c>
      <c r="W64" s="9">
        <v>3</v>
      </c>
      <c r="X64" s="42">
        <v>5</v>
      </c>
      <c r="Y64" s="42">
        <v>5</v>
      </c>
      <c r="Z64" s="42">
        <v>3</v>
      </c>
      <c r="AA64" s="42">
        <v>3</v>
      </c>
      <c r="AB64" s="42">
        <v>5</v>
      </c>
      <c r="AC64" s="43">
        <v>5</v>
      </c>
      <c r="AD64" s="51">
        <f t="shared" si="1"/>
        <v>114</v>
      </c>
      <c r="AF64" s="76">
        <f>SUM(AF59:AF63)</f>
        <v>60</v>
      </c>
      <c r="AG64" s="77" t="s">
        <v>259</v>
      </c>
      <c r="AH64" s="78">
        <f>SUM(AH59:AH63)</f>
        <v>240</v>
      </c>
      <c r="AI64" s="79"/>
      <c r="AJ64" s="79"/>
      <c r="AK64" s="79"/>
      <c r="AL64" s="79"/>
      <c r="AM64" s="94" t="s">
        <v>278</v>
      </c>
      <c r="AN64" s="79"/>
    </row>
    <row r="65" spans="2:44" ht="15.75" thickBot="1" x14ac:dyDescent="0.3">
      <c r="B65" s="2">
        <v>1</v>
      </c>
      <c r="C65" s="2">
        <v>2</v>
      </c>
      <c r="D65" s="2">
        <v>3</v>
      </c>
      <c r="E65" s="2">
        <v>4</v>
      </c>
      <c r="F65" s="2">
        <v>5</v>
      </c>
      <c r="G65" s="2">
        <v>6</v>
      </c>
      <c r="H65" s="2">
        <v>7</v>
      </c>
      <c r="I65" s="2">
        <v>8</v>
      </c>
      <c r="J65" s="2">
        <v>9</v>
      </c>
      <c r="K65" s="2">
        <v>10</v>
      </c>
      <c r="L65" s="2">
        <v>11</v>
      </c>
      <c r="M65" s="2">
        <v>12</v>
      </c>
      <c r="N65" s="2">
        <v>13</v>
      </c>
      <c r="O65" s="2">
        <v>14</v>
      </c>
      <c r="P65" s="2">
        <v>15</v>
      </c>
      <c r="Q65" s="2">
        <v>16</v>
      </c>
      <c r="R65" s="2">
        <v>17</v>
      </c>
      <c r="S65" s="2">
        <v>18</v>
      </c>
      <c r="T65" s="2">
        <v>19</v>
      </c>
      <c r="U65" s="2">
        <v>20</v>
      </c>
      <c r="V65" s="2">
        <v>21</v>
      </c>
      <c r="W65" s="2">
        <v>22</v>
      </c>
      <c r="X65" s="2">
        <v>23</v>
      </c>
      <c r="Y65" s="2">
        <v>24</v>
      </c>
      <c r="Z65" s="2">
        <v>25</v>
      </c>
      <c r="AA65" s="2">
        <v>26</v>
      </c>
      <c r="AB65" s="2">
        <v>27</v>
      </c>
      <c r="AC65" s="2">
        <v>28</v>
      </c>
      <c r="AD65" s="2"/>
      <c r="AE65" s="53"/>
      <c r="AI65" s="87">
        <v>0</v>
      </c>
      <c r="AJ65" s="88">
        <v>70</v>
      </c>
      <c r="AK65" s="88">
        <v>140</v>
      </c>
      <c r="AL65" s="88">
        <v>210</v>
      </c>
      <c r="AM65" s="88">
        <v>280</v>
      </c>
      <c r="AN65" s="88">
        <v>350</v>
      </c>
      <c r="AO65" s="53" t="s">
        <v>309</v>
      </c>
      <c r="AP65" s="95">
        <v>11</v>
      </c>
      <c r="AQ65" s="51">
        <v>5</v>
      </c>
      <c r="AR65" s="56">
        <f>AP65*AQ65</f>
        <v>55</v>
      </c>
    </row>
    <row r="66" spans="2:44" ht="15.75" thickTop="1" x14ac:dyDescent="0.25">
      <c r="B66">
        <f>SUM(B4:B65)</f>
        <v>262</v>
      </c>
      <c r="C66">
        <f t="shared" ref="C66:AC66" si="2">SUM(C5:C64)</f>
        <v>251</v>
      </c>
      <c r="D66">
        <f t="shared" si="2"/>
        <v>257</v>
      </c>
      <c r="E66">
        <f t="shared" si="2"/>
        <v>249</v>
      </c>
      <c r="F66">
        <f t="shared" si="2"/>
        <v>231</v>
      </c>
      <c r="G66">
        <f t="shared" si="2"/>
        <v>246</v>
      </c>
      <c r="H66">
        <f t="shared" si="2"/>
        <v>242</v>
      </c>
      <c r="I66">
        <f t="shared" si="2"/>
        <v>251</v>
      </c>
      <c r="J66">
        <f t="shared" si="2"/>
        <v>241</v>
      </c>
      <c r="K66">
        <f t="shared" si="2"/>
        <v>240</v>
      </c>
      <c r="L66">
        <f t="shared" si="2"/>
        <v>263</v>
      </c>
      <c r="M66">
        <f t="shared" si="2"/>
        <v>246</v>
      </c>
      <c r="N66">
        <f t="shared" si="2"/>
        <v>251</v>
      </c>
      <c r="O66">
        <f t="shared" si="2"/>
        <v>237</v>
      </c>
      <c r="P66">
        <f t="shared" si="2"/>
        <v>232</v>
      </c>
      <c r="Q66">
        <f t="shared" si="2"/>
        <v>228</v>
      </c>
      <c r="R66">
        <f t="shared" si="2"/>
        <v>247</v>
      </c>
      <c r="S66">
        <f t="shared" si="2"/>
        <v>247</v>
      </c>
      <c r="T66">
        <f t="shared" si="2"/>
        <v>231</v>
      </c>
      <c r="U66">
        <f t="shared" si="2"/>
        <v>227</v>
      </c>
      <c r="V66">
        <f t="shared" si="2"/>
        <v>233</v>
      </c>
      <c r="W66">
        <f t="shared" si="2"/>
        <v>239</v>
      </c>
      <c r="X66">
        <f t="shared" si="2"/>
        <v>248</v>
      </c>
      <c r="Y66">
        <f t="shared" si="2"/>
        <v>251</v>
      </c>
      <c r="Z66">
        <f t="shared" si="2"/>
        <v>237</v>
      </c>
      <c r="AA66">
        <f t="shared" si="2"/>
        <v>234</v>
      </c>
      <c r="AB66">
        <f t="shared" si="2"/>
        <v>253</v>
      </c>
      <c r="AC66">
        <f t="shared" si="2"/>
        <v>254</v>
      </c>
      <c r="AD66" s="51">
        <f>SUM(B66:AC66)</f>
        <v>6828</v>
      </c>
      <c r="AE66" s="53"/>
      <c r="AI66" s="87"/>
      <c r="AJ66" s="89" t="s">
        <v>267</v>
      </c>
      <c r="AK66" s="90" t="s">
        <v>268</v>
      </c>
      <c r="AL66" s="91" t="s">
        <v>269</v>
      </c>
      <c r="AM66" s="91" t="s">
        <v>270</v>
      </c>
      <c r="AN66" s="91" t="s">
        <v>271</v>
      </c>
      <c r="AO66" s="53"/>
      <c r="AP66">
        <v>35</v>
      </c>
      <c r="AQ66" s="4">
        <v>4</v>
      </c>
      <c r="AR66" s="16">
        <f>AP66*AQ66</f>
        <v>140</v>
      </c>
    </row>
    <row r="67" spans="2:44" x14ac:dyDescent="0.25">
      <c r="AD67" s="51">
        <f>60*28</f>
        <v>1680</v>
      </c>
      <c r="AE67" s="53"/>
      <c r="AI67" s="87"/>
      <c r="AJ67" s="92"/>
      <c r="AK67" s="92"/>
      <c r="AL67" s="92"/>
      <c r="AM67" s="92"/>
      <c r="AN67" s="92"/>
      <c r="AO67" s="53" t="s">
        <v>304</v>
      </c>
      <c r="AP67">
        <v>14</v>
      </c>
      <c r="AQ67" s="51">
        <v>3</v>
      </c>
      <c r="AR67" s="16">
        <f>AP67*AQ67</f>
        <v>42</v>
      </c>
    </row>
    <row r="68" spans="2:44" x14ac:dyDescent="0.25">
      <c r="AD68">
        <f>AD66/AD67</f>
        <v>4.0642857142857141</v>
      </c>
      <c r="AE68" s="53" t="s">
        <v>305</v>
      </c>
      <c r="AF68">
        <v>9</v>
      </c>
      <c r="AG68" s="51">
        <v>5</v>
      </c>
      <c r="AH68" s="56">
        <f>AF68*AG68</f>
        <v>45</v>
      </c>
      <c r="AO68" s="53"/>
      <c r="AQ68" s="50">
        <v>2</v>
      </c>
      <c r="AR68" s="16">
        <f>AP68*AQ68</f>
        <v>0</v>
      </c>
    </row>
    <row r="69" spans="2:44" x14ac:dyDescent="0.25">
      <c r="AD69">
        <v>4.0599999999999996</v>
      </c>
      <c r="AE69" s="53"/>
      <c r="AF69">
        <v>36</v>
      </c>
      <c r="AG69" s="4">
        <v>4</v>
      </c>
      <c r="AH69" s="16">
        <f>AF69*AG69</f>
        <v>144</v>
      </c>
      <c r="AO69" s="53"/>
      <c r="AQ69" s="51">
        <v>1</v>
      </c>
      <c r="AR69" s="16">
        <f>AP69*AQ69</f>
        <v>0</v>
      </c>
    </row>
    <row r="70" spans="2:44" x14ac:dyDescent="0.25">
      <c r="AE70" s="53"/>
      <c r="AF70">
        <v>14</v>
      </c>
      <c r="AG70" s="51">
        <v>3</v>
      </c>
      <c r="AH70" s="16">
        <f>AF70*AG70</f>
        <v>42</v>
      </c>
      <c r="AJ70" s="80"/>
      <c r="AK70" s="80"/>
      <c r="AL70" s="80"/>
      <c r="AM70" s="93" t="s">
        <v>278</v>
      </c>
      <c r="AN70" s="80"/>
      <c r="AO70" s="81"/>
      <c r="AP70" s="82">
        <f>SUM(AP65:AP69)</f>
        <v>60</v>
      </c>
      <c r="AQ70" s="83" t="s">
        <v>259</v>
      </c>
      <c r="AR70" s="84">
        <f>SUM(AR65:AR69)</f>
        <v>237</v>
      </c>
    </row>
    <row r="71" spans="2:44" x14ac:dyDescent="0.25">
      <c r="AE71" s="53"/>
      <c r="AF71">
        <v>1</v>
      </c>
      <c r="AG71" s="50">
        <v>2</v>
      </c>
      <c r="AH71" s="16">
        <f>AF71*AG71</f>
        <v>2</v>
      </c>
      <c r="AM71" s="4"/>
      <c r="AO71" s="53" t="s">
        <v>310</v>
      </c>
      <c r="AP71">
        <v>11</v>
      </c>
      <c r="AQ71" s="51">
        <v>5</v>
      </c>
      <c r="AR71" s="56">
        <f>AP71*AQ71</f>
        <v>55</v>
      </c>
    </row>
    <row r="72" spans="2:44" x14ac:dyDescent="0.25">
      <c r="AE72" s="53"/>
      <c r="AG72" s="51">
        <v>1</v>
      </c>
      <c r="AH72" s="16">
        <f>AF72*AG72</f>
        <v>0</v>
      </c>
      <c r="AM72" s="4"/>
      <c r="AO72" s="53"/>
      <c r="AP72">
        <v>32</v>
      </c>
      <c r="AQ72" s="4">
        <v>4</v>
      </c>
      <c r="AR72" s="16">
        <f>AP72*AQ72</f>
        <v>128</v>
      </c>
    </row>
    <row r="73" spans="2:44" x14ac:dyDescent="0.25">
      <c r="AE73" s="53"/>
      <c r="AF73" s="76">
        <f>SUM(AF68:AF72)</f>
        <v>60</v>
      </c>
      <c r="AG73" s="77" t="s">
        <v>259</v>
      </c>
      <c r="AH73" s="78">
        <f>SUM(AH68:AH72)</f>
        <v>233</v>
      </c>
      <c r="AI73" s="79"/>
      <c r="AJ73" s="79"/>
      <c r="AK73" s="79"/>
      <c r="AL73" s="79"/>
      <c r="AM73" s="94" t="s">
        <v>278</v>
      </c>
      <c r="AN73" s="79"/>
      <c r="AO73" s="53"/>
      <c r="AP73">
        <v>17</v>
      </c>
      <c r="AQ73" s="51">
        <v>3</v>
      </c>
      <c r="AR73" s="16">
        <f>AP73*AQ73</f>
        <v>51</v>
      </c>
    </row>
    <row r="74" spans="2:44" x14ac:dyDescent="0.25">
      <c r="AE74" s="53" t="s">
        <v>306</v>
      </c>
      <c r="AF74">
        <v>15</v>
      </c>
      <c r="AG74" s="51">
        <v>5</v>
      </c>
      <c r="AH74" s="56">
        <f>AF74*AG74</f>
        <v>75</v>
      </c>
      <c r="AM74" s="4"/>
      <c r="AO74" s="53"/>
      <c r="AQ74" s="50">
        <v>2</v>
      </c>
      <c r="AR74" s="16">
        <f>AP74*AQ74</f>
        <v>0</v>
      </c>
    </row>
    <row r="75" spans="2:44" x14ac:dyDescent="0.25">
      <c r="AE75" s="53"/>
      <c r="AF75">
        <v>29</v>
      </c>
      <c r="AG75" s="4">
        <v>4</v>
      </c>
      <c r="AH75" s="16">
        <f>AF75*AG75</f>
        <v>116</v>
      </c>
      <c r="AM75" s="4"/>
      <c r="AO75" s="53"/>
      <c r="AQ75" s="51">
        <v>1</v>
      </c>
      <c r="AR75" s="16">
        <f>AP75*AQ75</f>
        <v>0</v>
      </c>
    </row>
    <row r="76" spans="2:44" x14ac:dyDescent="0.25">
      <c r="AE76" s="53"/>
      <c r="AF76">
        <v>16</v>
      </c>
      <c r="AG76" s="51">
        <v>3</v>
      </c>
      <c r="AH76" s="16">
        <f>AF76*AG76</f>
        <v>48</v>
      </c>
      <c r="AJ76" s="80"/>
      <c r="AK76" s="80"/>
      <c r="AL76" s="80"/>
      <c r="AM76" s="93" t="s">
        <v>278</v>
      </c>
      <c r="AN76" s="80"/>
      <c r="AO76" s="81"/>
      <c r="AP76" s="82">
        <f>SUM(AP71:AP75)</f>
        <v>60</v>
      </c>
      <c r="AQ76" s="83" t="s">
        <v>259</v>
      </c>
      <c r="AR76" s="84">
        <f>SUM(AR71:AR75)</f>
        <v>234</v>
      </c>
    </row>
    <row r="77" spans="2:44" x14ac:dyDescent="0.25">
      <c r="AE77" s="53"/>
      <c r="AG77" s="50">
        <v>2</v>
      </c>
      <c r="AH77" s="16">
        <f>AF77*AG77</f>
        <v>0</v>
      </c>
      <c r="AM77" s="4"/>
      <c r="AO77" s="53" t="s">
        <v>311</v>
      </c>
      <c r="AP77">
        <v>18</v>
      </c>
      <c r="AQ77" s="51">
        <v>5</v>
      </c>
      <c r="AR77" s="56">
        <f>AP77*AQ77</f>
        <v>90</v>
      </c>
    </row>
    <row r="78" spans="2:44" x14ac:dyDescent="0.25">
      <c r="AE78" s="53"/>
      <c r="AG78" s="51">
        <v>1</v>
      </c>
      <c r="AH78" s="16">
        <f>AF78*AG78</f>
        <v>0</v>
      </c>
      <c r="AM78" s="4"/>
      <c r="AO78" s="53"/>
      <c r="AP78">
        <v>37</v>
      </c>
      <c r="AQ78" s="4">
        <v>4</v>
      </c>
      <c r="AR78" s="16">
        <f>AP78*AQ78</f>
        <v>148</v>
      </c>
    </row>
    <row r="79" spans="2:44" x14ac:dyDescent="0.25">
      <c r="AE79" s="53"/>
      <c r="AF79" s="76">
        <f>SUM(AF74:AF78)</f>
        <v>60</v>
      </c>
      <c r="AG79" s="77" t="s">
        <v>259</v>
      </c>
      <c r="AH79" s="78">
        <f>SUM(AH74:AH78)</f>
        <v>239</v>
      </c>
      <c r="AI79" s="79"/>
      <c r="AJ79" s="79"/>
      <c r="AK79" s="79"/>
      <c r="AL79" s="79"/>
      <c r="AM79" s="94" t="s">
        <v>278</v>
      </c>
      <c r="AN79" s="79"/>
      <c r="AO79" s="53"/>
      <c r="AP79">
        <v>5</v>
      </c>
      <c r="AQ79" s="51">
        <v>3</v>
      </c>
      <c r="AR79" s="16">
        <f>AP79*AQ79</f>
        <v>15</v>
      </c>
    </row>
    <row r="80" spans="2:44" x14ac:dyDescent="0.25">
      <c r="AE80" s="53" t="s">
        <v>307</v>
      </c>
      <c r="AF80">
        <v>16</v>
      </c>
      <c r="AG80" s="51">
        <v>5</v>
      </c>
      <c r="AH80" s="56">
        <f>AF80*AG80</f>
        <v>80</v>
      </c>
      <c r="AM80" s="4"/>
      <c r="AO80" s="53"/>
      <c r="AQ80" s="50">
        <v>2</v>
      </c>
      <c r="AR80" s="16">
        <f>AP80*AQ80</f>
        <v>0</v>
      </c>
    </row>
    <row r="81" spans="31:44" x14ac:dyDescent="0.25">
      <c r="AE81" s="53"/>
      <c r="AF81">
        <v>36</v>
      </c>
      <c r="AG81" s="4">
        <v>4</v>
      </c>
      <c r="AH81" s="16">
        <f>AF81*AG81</f>
        <v>144</v>
      </c>
      <c r="AM81" s="4"/>
      <c r="AO81" s="53"/>
      <c r="AQ81" s="51">
        <v>1</v>
      </c>
      <c r="AR81" s="16">
        <f>AP81*AQ81</f>
        <v>0</v>
      </c>
    </row>
    <row r="82" spans="31:44" x14ac:dyDescent="0.25">
      <c r="AE82" s="53"/>
      <c r="AF82">
        <v>8</v>
      </c>
      <c r="AG82" s="51">
        <v>3</v>
      </c>
      <c r="AH82" s="16">
        <f>AF82*AG82</f>
        <v>24</v>
      </c>
      <c r="AJ82" s="80"/>
      <c r="AK82" s="80"/>
      <c r="AL82" s="80"/>
      <c r="AM82" s="93" t="s">
        <v>278</v>
      </c>
      <c r="AN82" s="80"/>
      <c r="AO82" s="81"/>
      <c r="AP82" s="82">
        <f>SUM(AP77:AP81)</f>
        <v>60</v>
      </c>
      <c r="AQ82" s="83" t="s">
        <v>259</v>
      </c>
      <c r="AR82" s="84">
        <f>SUM(AR77:AR81)</f>
        <v>253</v>
      </c>
    </row>
    <row r="83" spans="31:44" x14ac:dyDescent="0.25">
      <c r="AE83" s="53"/>
      <c r="AG83" s="50">
        <v>2</v>
      </c>
      <c r="AH83" s="16">
        <f>AF83*AG83</f>
        <v>0</v>
      </c>
      <c r="AM83" s="4"/>
      <c r="AO83" s="53" t="s">
        <v>312</v>
      </c>
      <c r="AP83">
        <v>18</v>
      </c>
      <c r="AQ83" s="51">
        <v>5</v>
      </c>
      <c r="AR83" s="56">
        <f>AP83*AQ83</f>
        <v>90</v>
      </c>
    </row>
    <row r="84" spans="31:44" x14ac:dyDescent="0.25">
      <c r="AE84" s="53"/>
      <c r="AG84" s="51">
        <v>1</v>
      </c>
      <c r="AH84" s="16">
        <f>AF84*AG84</f>
        <v>0</v>
      </c>
      <c r="AM84" s="4"/>
      <c r="AO84" s="53"/>
      <c r="AP84">
        <v>38</v>
      </c>
      <c r="AQ84" s="4">
        <v>4</v>
      </c>
      <c r="AR84" s="16">
        <f>AP84*AQ84</f>
        <v>152</v>
      </c>
    </row>
    <row r="85" spans="31:44" x14ac:dyDescent="0.25">
      <c r="AE85" s="53"/>
      <c r="AF85" s="76">
        <f>SUM(AF80:AF84)</f>
        <v>60</v>
      </c>
      <c r="AG85" s="77" t="s">
        <v>259</v>
      </c>
      <c r="AH85" s="78">
        <f>SUM(AH80:AH84)</f>
        <v>248</v>
      </c>
      <c r="AI85" s="79"/>
      <c r="AJ85" s="79"/>
      <c r="AK85" s="79"/>
      <c r="AL85" s="79"/>
      <c r="AM85" s="94" t="s">
        <v>278</v>
      </c>
      <c r="AN85" s="79"/>
      <c r="AO85" s="53"/>
      <c r="AP85">
        <v>4</v>
      </c>
      <c r="AQ85" s="51">
        <v>3</v>
      </c>
      <c r="AR85" s="16">
        <f>AP85*AQ85</f>
        <v>12</v>
      </c>
    </row>
    <row r="86" spans="31:44" x14ac:dyDescent="0.25">
      <c r="AE86" s="53" t="s">
        <v>308</v>
      </c>
      <c r="AF86">
        <v>20</v>
      </c>
      <c r="AG86" s="51">
        <v>5</v>
      </c>
      <c r="AH86" s="56">
        <f>AF86*AG86</f>
        <v>100</v>
      </c>
      <c r="AM86" s="4"/>
      <c r="AO86" s="53"/>
      <c r="AQ86" s="50">
        <v>2</v>
      </c>
      <c r="AR86" s="16">
        <f>AP86*AQ86</f>
        <v>0</v>
      </c>
    </row>
    <row r="87" spans="31:44" x14ac:dyDescent="0.25">
      <c r="AE87" s="53"/>
      <c r="AF87">
        <v>31</v>
      </c>
      <c r="AG87" s="4">
        <v>4</v>
      </c>
      <c r="AH87" s="16">
        <f>AF87*AG87</f>
        <v>124</v>
      </c>
      <c r="AM87" s="4"/>
      <c r="AO87" s="53"/>
      <c r="AQ87" s="51">
        <v>1</v>
      </c>
      <c r="AR87" s="16">
        <f>AP87*AQ87</f>
        <v>0</v>
      </c>
    </row>
    <row r="88" spans="31:44" x14ac:dyDescent="0.25">
      <c r="AE88" s="53"/>
      <c r="AF88">
        <v>9</v>
      </c>
      <c r="AG88" s="51">
        <v>3</v>
      </c>
      <c r="AH88" s="16">
        <f>AF88*AG88</f>
        <v>27</v>
      </c>
      <c r="AJ88" s="80"/>
      <c r="AK88" s="80"/>
      <c r="AL88" s="80"/>
      <c r="AM88" s="93" t="s">
        <v>278</v>
      </c>
      <c r="AN88" s="80"/>
      <c r="AO88" s="81"/>
      <c r="AP88" s="82">
        <f>SUM(AP83:AP87)</f>
        <v>60</v>
      </c>
      <c r="AQ88" s="83" t="s">
        <v>259</v>
      </c>
      <c r="AR88" s="84">
        <f>SUM(AR83:AR87)</f>
        <v>254</v>
      </c>
    </row>
    <row r="89" spans="31:44" x14ac:dyDescent="0.25">
      <c r="AE89" s="53"/>
      <c r="AG89" s="50">
        <v>2</v>
      </c>
      <c r="AH89" s="16">
        <f>AF89*AG89</f>
        <v>0</v>
      </c>
      <c r="AM89" s="4"/>
      <c r="AO89" s="53"/>
    </row>
    <row r="90" spans="31:44" x14ac:dyDescent="0.25">
      <c r="AE90" s="53"/>
      <c r="AG90" s="51">
        <v>1</v>
      </c>
      <c r="AH90" s="16">
        <f>AF90*AG90</f>
        <v>0</v>
      </c>
      <c r="AM90" s="4"/>
      <c r="AO90" s="53"/>
    </row>
    <row r="91" spans="31:44" x14ac:dyDescent="0.25">
      <c r="AE91" s="53"/>
      <c r="AF91" s="76">
        <f>SUM(AF86:AF90)</f>
        <v>60</v>
      </c>
      <c r="AG91" s="77" t="s">
        <v>259</v>
      </c>
      <c r="AH91" s="78">
        <f>SUM(AH86:AH90)</f>
        <v>251</v>
      </c>
      <c r="AI91" s="79"/>
      <c r="AJ91" s="79"/>
      <c r="AK91" s="79"/>
      <c r="AL91" s="79"/>
      <c r="AM91" s="94" t="s">
        <v>278</v>
      </c>
      <c r="AN91" s="79"/>
    </row>
    <row r="92" spans="31:44" x14ac:dyDescent="0.25">
      <c r="AE92" s="53"/>
    </row>
    <row r="93" spans="31:44" x14ac:dyDescent="0.25">
      <c r="AE93" s="53"/>
    </row>
    <row r="94" spans="31:44" x14ac:dyDescent="0.25">
      <c r="AE94" s="53"/>
    </row>
    <row r="95" spans="31:44" x14ac:dyDescent="0.25">
      <c r="AE95" s="53"/>
    </row>
    <row r="96" spans="31:44" x14ac:dyDescent="0.25">
      <c r="AE96" s="53"/>
    </row>
    <row r="97" spans="31:31" x14ac:dyDescent="0.25">
      <c r="AE97" s="53"/>
    </row>
    <row r="98" spans="31:31" x14ac:dyDescent="0.25">
      <c r="AE98" s="53"/>
    </row>
    <row r="99" spans="31:31" x14ac:dyDescent="0.25">
      <c r="AE99" s="53"/>
    </row>
    <row r="100" spans="31:31" x14ac:dyDescent="0.25">
      <c r="AE100" s="53"/>
    </row>
    <row r="101" spans="31:31" x14ac:dyDescent="0.25">
      <c r="AE101" s="53"/>
    </row>
    <row r="102" spans="31:31" x14ac:dyDescent="0.25">
      <c r="AE102" s="53"/>
    </row>
    <row r="103" spans="31:31" x14ac:dyDescent="0.25">
      <c r="AE103" s="53"/>
    </row>
    <row r="104" spans="31:31" x14ac:dyDescent="0.25">
      <c r="AE104" s="53"/>
    </row>
    <row r="105" spans="31:31" x14ac:dyDescent="0.25">
      <c r="AE105" s="53"/>
    </row>
    <row r="106" spans="31:31" x14ac:dyDescent="0.25">
      <c r="AE106" s="53"/>
    </row>
    <row r="107" spans="31:31" x14ac:dyDescent="0.25">
      <c r="AE107" s="53"/>
    </row>
    <row r="108" spans="31:31" x14ac:dyDescent="0.25">
      <c r="AE108" s="53"/>
    </row>
    <row r="109" spans="31:31" x14ac:dyDescent="0.25">
      <c r="AE109" s="53"/>
    </row>
    <row r="110" spans="31:31" x14ac:dyDescent="0.25">
      <c r="AE110" s="53"/>
    </row>
    <row r="111" spans="31:31" x14ac:dyDescent="0.25">
      <c r="AE111" s="53"/>
    </row>
    <row r="112" spans="31:31" x14ac:dyDescent="0.25">
      <c r="AE112" s="53"/>
    </row>
    <row r="113" spans="31:31" x14ac:dyDescent="0.25">
      <c r="AE113" s="53"/>
    </row>
    <row r="114" spans="31:31" x14ac:dyDescent="0.25">
      <c r="AE114" s="53"/>
    </row>
    <row r="115" spans="31:31" x14ac:dyDescent="0.25">
      <c r="AE115" s="53"/>
    </row>
    <row r="116" spans="31:31" x14ac:dyDescent="0.25">
      <c r="AE116" s="53"/>
    </row>
    <row r="117" spans="31:31" x14ac:dyDescent="0.25">
      <c r="AE117" s="53"/>
    </row>
    <row r="118" spans="31:31" x14ac:dyDescent="0.25">
      <c r="AE118" s="53"/>
    </row>
    <row r="119" spans="31:31" x14ac:dyDescent="0.25">
      <c r="AE119" s="53"/>
    </row>
    <row r="120" spans="31:31" x14ac:dyDescent="0.25">
      <c r="AE120" s="53"/>
    </row>
    <row r="121" spans="31:31" x14ac:dyDescent="0.25">
      <c r="AE121" s="53"/>
    </row>
    <row r="122" spans="31:31" x14ac:dyDescent="0.25">
      <c r="AE122" s="53"/>
    </row>
    <row r="123" spans="31:31" x14ac:dyDescent="0.25">
      <c r="AE123" s="53"/>
    </row>
    <row r="124" spans="31:31" x14ac:dyDescent="0.25">
      <c r="AE124" s="53"/>
    </row>
    <row r="125" spans="31:31" x14ac:dyDescent="0.25">
      <c r="AE125" s="53"/>
    </row>
    <row r="126" spans="31:31" x14ac:dyDescent="0.25">
      <c r="AE126" s="53"/>
    </row>
    <row r="127" spans="31:31" x14ac:dyDescent="0.25">
      <c r="AE127" s="53"/>
    </row>
    <row r="128" spans="31:31" x14ac:dyDescent="0.25">
      <c r="AE128" s="53"/>
    </row>
    <row r="129" spans="31:31" x14ac:dyDescent="0.25">
      <c r="AE129" s="53"/>
    </row>
    <row r="130" spans="31:31" x14ac:dyDescent="0.25">
      <c r="AE130" s="53"/>
    </row>
    <row r="131" spans="31:31" x14ac:dyDescent="0.25">
      <c r="AE131" s="53"/>
    </row>
    <row r="132" spans="31:31" x14ac:dyDescent="0.25">
      <c r="AE132" s="53"/>
    </row>
    <row r="133" spans="31:31" x14ac:dyDescent="0.25">
      <c r="AE133" s="53"/>
    </row>
    <row r="134" spans="31:31" x14ac:dyDescent="0.25">
      <c r="AE134" s="53"/>
    </row>
    <row r="135" spans="31:31" x14ac:dyDescent="0.25">
      <c r="AE135" s="53"/>
    </row>
    <row r="136" spans="31:31" x14ac:dyDescent="0.25">
      <c r="AE136" s="53"/>
    </row>
    <row r="137" spans="31:31" x14ac:dyDescent="0.25">
      <c r="AE137" s="53"/>
    </row>
    <row r="138" spans="31:31" x14ac:dyDescent="0.25">
      <c r="AE138" s="53"/>
    </row>
    <row r="139" spans="31:31" x14ac:dyDescent="0.25">
      <c r="AE139" s="53"/>
    </row>
    <row r="140" spans="31:31" x14ac:dyDescent="0.25">
      <c r="AE140" s="53"/>
    </row>
    <row r="141" spans="31:31" x14ac:dyDescent="0.25">
      <c r="AE141" s="53"/>
    </row>
    <row r="142" spans="31:31" x14ac:dyDescent="0.25">
      <c r="AE142" s="53"/>
    </row>
    <row r="143" spans="31:31" x14ac:dyDescent="0.25">
      <c r="AE143" s="53"/>
    </row>
    <row r="144" spans="31:31" x14ac:dyDescent="0.25">
      <c r="AE144" s="53"/>
    </row>
    <row r="145" spans="31:31" x14ac:dyDescent="0.25">
      <c r="AE145" s="53"/>
    </row>
    <row r="146" spans="31:31" x14ac:dyDescent="0.25">
      <c r="AE146" s="53"/>
    </row>
    <row r="147" spans="31:31" x14ac:dyDescent="0.25">
      <c r="AE147" s="53"/>
    </row>
    <row r="148" spans="31:31" x14ac:dyDescent="0.25">
      <c r="AE148" s="53"/>
    </row>
    <row r="149" spans="31:31" x14ac:dyDescent="0.25">
      <c r="AE149" s="53"/>
    </row>
    <row r="150" spans="31:31" x14ac:dyDescent="0.25">
      <c r="AE150" s="53"/>
    </row>
    <row r="151" spans="31:31" x14ac:dyDescent="0.25">
      <c r="AE151" s="53"/>
    </row>
    <row r="152" spans="31:31" x14ac:dyDescent="0.25">
      <c r="AE152" s="53"/>
    </row>
    <row r="153" spans="31:31" x14ac:dyDescent="0.25">
      <c r="AE153" s="53"/>
    </row>
    <row r="154" spans="31:31" x14ac:dyDescent="0.25">
      <c r="AE154" s="53"/>
    </row>
    <row r="155" spans="31:31" x14ac:dyDescent="0.25">
      <c r="AE155" s="53"/>
    </row>
    <row r="156" spans="31:31" x14ac:dyDescent="0.25">
      <c r="AE156" s="53"/>
    </row>
    <row r="157" spans="31:31" x14ac:dyDescent="0.25">
      <c r="AE157" s="53"/>
    </row>
    <row r="158" spans="31:31" x14ac:dyDescent="0.25">
      <c r="AE158" s="53"/>
    </row>
    <row r="159" spans="31:31" x14ac:dyDescent="0.25">
      <c r="AE159" s="53"/>
    </row>
    <row r="160" spans="31:31" x14ac:dyDescent="0.25">
      <c r="AE160" s="53"/>
    </row>
    <row r="161" spans="31:31" x14ac:dyDescent="0.25">
      <c r="AE161" s="53"/>
    </row>
    <row r="162" spans="31:31" x14ac:dyDescent="0.25">
      <c r="AE162" s="53"/>
    </row>
    <row r="163" spans="31:31" x14ac:dyDescent="0.25">
      <c r="AE163" s="53"/>
    </row>
    <row r="164" spans="31:31" x14ac:dyDescent="0.25">
      <c r="AE164" s="53"/>
    </row>
    <row r="165" spans="31:31" x14ac:dyDescent="0.25">
      <c r="AE165" s="53"/>
    </row>
    <row r="166" spans="31:31" x14ac:dyDescent="0.25">
      <c r="AE166" s="53"/>
    </row>
    <row r="167" spans="31:31" x14ac:dyDescent="0.25">
      <c r="AE167" s="53"/>
    </row>
    <row r="168" spans="31:31" x14ac:dyDescent="0.25">
      <c r="AE168" s="53"/>
    </row>
    <row r="169" spans="31:31" x14ac:dyDescent="0.25">
      <c r="AE169" s="53"/>
    </row>
    <row r="170" spans="31:31" x14ac:dyDescent="0.25">
      <c r="AE170" s="53"/>
    </row>
    <row r="171" spans="31:31" x14ac:dyDescent="0.25">
      <c r="AE171" s="53"/>
    </row>
    <row r="172" spans="31:31" x14ac:dyDescent="0.25">
      <c r="AE172" s="53"/>
    </row>
    <row r="173" spans="31:31" x14ac:dyDescent="0.25">
      <c r="AE173" s="53"/>
    </row>
    <row r="174" spans="31:31" x14ac:dyDescent="0.25">
      <c r="AE174" s="53"/>
    </row>
    <row r="175" spans="31:31" x14ac:dyDescent="0.25">
      <c r="AE175" s="53"/>
    </row>
    <row r="176" spans="31:31" x14ac:dyDescent="0.25">
      <c r="AE176" s="53"/>
    </row>
    <row r="177" spans="31:31" x14ac:dyDescent="0.25">
      <c r="AE177" s="53"/>
    </row>
    <row r="178" spans="31:31" x14ac:dyDescent="0.25">
      <c r="AE178" s="53"/>
    </row>
    <row r="179" spans="31:31" x14ac:dyDescent="0.25">
      <c r="AE179" s="53"/>
    </row>
    <row r="180" spans="31:31" x14ac:dyDescent="0.25">
      <c r="AE180" s="53"/>
    </row>
    <row r="181" spans="31:31" x14ac:dyDescent="0.25">
      <c r="AE181" s="53"/>
    </row>
    <row r="182" spans="31:31" x14ac:dyDescent="0.25">
      <c r="AE182" s="53"/>
    </row>
    <row r="183" spans="31:31" x14ac:dyDescent="0.25">
      <c r="AE183" s="53"/>
    </row>
    <row r="184" spans="31:31" x14ac:dyDescent="0.25">
      <c r="AE184" s="53"/>
    </row>
    <row r="185" spans="31:31" x14ac:dyDescent="0.25">
      <c r="AE185" s="53"/>
    </row>
    <row r="186" spans="31:31" x14ac:dyDescent="0.25">
      <c r="AE186" s="53"/>
    </row>
    <row r="187" spans="31:31" x14ac:dyDescent="0.25">
      <c r="AE187" s="53"/>
    </row>
    <row r="188" spans="31:31" x14ac:dyDescent="0.25">
      <c r="AE188" s="53"/>
    </row>
    <row r="189" spans="31:31" x14ac:dyDescent="0.25">
      <c r="AE189" s="53"/>
    </row>
    <row r="190" spans="31:31" x14ac:dyDescent="0.25">
      <c r="AE190" s="53"/>
    </row>
    <row r="191" spans="31:31" x14ac:dyDescent="0.25">
      <c r="AE191" s="53"/>
    </row>
    <row r="192" spans="31:31" x14ac:dyDescent="0.25">
      <c r="AE192" s="53"/>
    </row>
    <row r="193" spans="31:31" x14ac:dyDescent="0.25">
      <c r="AE193" s="53"/>
    </row>
    <row r="194" spans="31:31" x14ac:dyDescent="0.25">
      <c r="AE194" s="53"/>
    </row>
    <row r="195" spans="31:31" x14ac:dyDescent="0.25">
      <c r="AE195" s="53"/>
    </row>
    <row r="196" spans="31:31" x14ac:dyDescent="0.25">
      <c r="AE196" s="53"/>
    </row>
    <row r="197" spans="31:31" x14ac:dyDescent="0.25">
      <c r="AE197" s="53"/>
    </row>
    <row r="198" spans="31:31" x14ac:dyDescent="0.25">
      <c r="AE198" s="53"/>
    </row>
    <row r="199" spans="31:31" x14ac:dyDescent="0.25">
      <c r="AE199" s="53"/>
    </row>
    <row r="200" spans="31:31" x14ac:dyDescent="0.25">
      <c r="AE200" s="53"/>
    </row>
    <row r="201" spans="31:31" x14ac:dyDescent="0.25">
      <c r="AE201" s="53"/>
    </row>
    <row r="202" spans="31:31" x14ac:dyDescent="0.25">
      <c r="AE202" s="53"/>
    </row>
    <row r="203" spans="31:31" x14ac:dyDescent="0.25">
      <c r="AE203" s="53"/>
    </row>
    <row r="204" spans="31:31" x14ac:dyDescent="0.25">
      <c r="AE204" s="53"/>
    </row>
    <row r="205" spans="31:31" x14ac:dyDescent="0.25">
      <c r="AE205" s="53"/>
    </row>
    <row r="206" spans="31:31" x14ac:dyDescent="0.25">
      <c r="AE206" s="53"/>
    </row>
    <row r="207" spans="31:31" x14ac:dyDescent="0.25">
      <c r="AE207" s="53"/>
    </row>
    <row r="208" spans="31:31" x14ac:dyDescent="0.25">
      <c r="AE208" s="53"/>
    </row>
    <row r="209" spans="31:31" x14ac:dyDescent="0.25">
      <c r="AE209" s="53"/>
    </row>
    <row r="210" spans="31:31" x14ac:dyDescent="0.25">
      <c r="AE210" s="53"/>
    </row>
    <row r="211" spans="31:31" x14ac:dyDescent="0.25">
      <c r="AE211" s="53"/>
    </row>
    <row r="212" spans="31:31" x14ac:dyDescent="0.25">
      <c r="AE212" s="53"/>
    </row>
    <row r="213" spans="31:31" x14ac:dyDescent="0.25">
      <c r="AE213" s="53"/>
    </row>
    <row r="214" spans="31:31" x14ac:dyDescent="0.25">
      <c r="AE214" s="53"/>
    </row>
    <row r="215" spans="31:31" x14ac:dyDescent="0.25">
      <c r="AE215" s="53"/>
    </row>
    <row r="216" spans="31:31" x14ac:dyDescent="0.25">
      <c r="AE216" s="53"/>
    </row>
    <row r="217" spans="31:31" x14ac:dyDescent="0.25">
      <c r="AE217" s="53"/>
    </row>
    <row r="218" spans="31:31" x14ac:dyDescent="0.25">
      <c r="AE218" s="53"/>
    </row>
    <row r="219" spans="31:31" x14ac:dyDescent="0.25">
      <c r="AE219" s="53"/>
    </row>
    <row r="220" spans="31:31" x14ac:dyDescent="0.25">
      <c r="AE220" s="53"/>
    </row>
    <row r="221" spans="31:31" x14ac:dyDescent="0.25">
      <c r="AE221" s="53"/>
    </row>
    <row r="222" spans="31:31" x14ac:dyDescent="0.25">
      <c r="AE222" s="53"/>
    </row>
    <row r="223" spans="31:31" x14ac:dyDescent="0.25">
      <c r="AE223" s="53"/>
    </row>
    <row r="224" spans="31:31" x14ac:dyDescent="0.25">
      <c r="AE224" s="53"/>
    </row>
    <row r="225" spans="31:31" x14ac:dyDescent="0.25">
      <c r="AE225" s="53"/>
    </row>
    <row r="226" spans="31:31" x14ac:dyDescent="0.25">
      <c r="AE226" s="53"/>
    </row>
    <row r="227" spans="31:31" x14ac:dyDescent="0.25">
      <c r="AE227" s="53"/>
    </row>
    <row r="228" spans="31:31" x14ac:dyDescent="0.25">
      <c r="AE228" s="53"/>
    </row>
    <row r="229" spans="31:31" x14ac:dyDescent="0.25">
      <c r="AE229" s="53"/>
    </row>
    <row r="230" spans="31:31" x14ac:dyDescent="0.25">
      <c r="AE230" s="53"/>
    </row>
    <row r="231" spans="31:31" x14ac:dyDescent="0.25">
      <c r="AE231" s="53"/>
    </row>
    <row r="232" spans="31:31" x14ac:dyDescent="0.25">
      <c r="AE232" s="53"/>
    </row>
    <row r="233" spans="31:31" x14ac:dyDescent="0.25">
      <c r="AE233" s="53"/>
    </row>
    <row r="234" spans="31:31" x14ac:dyDescent="0.25">
      <c r="AE234" s="53"/>
    </row>
    <row r="235" spans="31:31" x14ac:dyDescent="0.25">
      <c r="AE235" s="53"/>
    </row>
    <row r="236" spans="31:31" x14ac:dyDescent="0.25">
      <c r="AE236" s="53"/>
    </row>
    <row r="237" spans="31:31" x14ac:dyDescent="0.25">
      <c r="AE237" s="53"/>
    </row>
    <row r="238" spans="31:31" x14ac:dyDescent="0.25">
      <c r="AE238" s="53"/>
    </row>
    <row r="239" spans="31:31" x14ac:dyDescent="0.25">
      <c r="AE239" s="53"/>
    </row>
    <row r="240" spans="31:31" x14ac:dyDescent="0.25">
      <c r="AE240" s="53"/>
    </row>
    <row r="241" spans="31:31" x14ac:dyDescent="0.25">
      <c r="AE241" s="53"/>
    </row>
    <row r="242" spans="31:31" x14ac:dyDescent="0.25">
      <c r="AE242" s="53"/>
    </row>
    <row r="243" spans="31:31" x14ac:dyDescent="0.25">
      <c r="AE243" s="53"/>
    </row>
  </sheetData>
  <mergeCells count="2">
    <mergeCell ref="A3:A4"/>
    <mergeCell ref="B3:AC3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64"/>
  <sheetViews>
    <sheetView topLeftCell="A44" workbookViewId="0">
      <selection activeCell="L5" sqref="L5:L64"/>
    </sheetView>
  </sheetViews>
  <sheetFormatPr defaultRowHeight="15" x14ac:dyDescent="0.25"/>
  <cols>
    <col min="13" max="13" width="14.5703125" customWidth="1"/>
    <col min="23" max="23" width="14.85546875" customWidth="1"/>
  </cols>
  <sheetData>
    <row r="1" spans="1:31" x14ac:dyDescent="0.25">
      <c r="A1" s="4"/>
    </row>
    <row r="2" spans="1:31" ht="15.75" thickBot="1" x14ac:dyDescent="0.3">
      <c r="A2" s="73" t="s">
        <v>323</v>
      </c>
      <c r="M2" s="2" t="s">
        <v>272</v>
      </c>
      <c r="O2" s="2" t="s">
        <v>273</v>
      </c>
      <c r="P2" s="2" t="s">
        <v>277</v>
      </c>
      <c r="Q2" s="87">
        <v>0</v>
      </c>
      <c r="R2" s="88">
        <v>70</v>
      </c>
      <c r="S2" s="88">
        <v>140</v>
      </c>
      <c r="T2" s="88">
        <v>210</v>
      </c>
      <c r="U2" s="88">
        <v>280</v>
      </c>
      <c r="V2" s="88">
        <v>350</v>
      </c>
      <c r="W2" s="53" t="s">
        <v>297</v>
      </c>
      <c r="X2" s="103">
        <v>16</v>
      </c>
      <c r="Y2" s="51">
        <v>5</v>
      </c>
      <c r="Z2" s="56">
        <f>X2*Y2</f>
        <v>80</v>
      </c>
      <c r="AB2" s="2" t="s">
        <v>313</v>
      </c>
    </row>
    <row r="3" spans="1:31" ht="16.5" thickTop="1" thickBot="1" x14ac:dyDescent="0.3">
      <c r="A3" s="182" t="s">
        <v>322</v>
      </c>
      <c r="B3" s="182" t="s">
        <v>280</v>
      </c>
      <c r="C3" s="182"/>
      <c r="D3" s="182"/>
      <c r="E3" s="182"/>
      <c r="F3" s="182"/>
      <c r="G3" s="182"/>
      <c r="H3" s="182"/>
      <c r="I3" s="182"/>
      <c r="J3" s="182"/>
      <c r="K3" s="182"/>
      <c r="L3" s="104"/>
      <c r="M3" s="2" t="s">
        <v>274</v>
      </c>
      <c r="O3" s="2" t="s">
        <v>275</v>
      </c>
      <c r="P3" s="2" t="s">
        <v>276</v>
      </c>
      <c r="Q3" s="87"/>
      <c r="R3" s="89" t="s">
        <v>267</v>
      </c>
      <c r="S3" s="89" t="s">
        <v>268</v>
      </c>
      <c r="T3" s="90" t="s">
        <v>269</v>
      </c>
      <c r="U3" s="91" t="s">
        <v>270</v>
      </c>
      <c r="V3" s="91" t="s">
        <v>271</v>
      </c>
      <c r="W3" s="53"/>
      <c r="X3">
        <v>35</v>
      </c>
      <c r="Y3" s="4">
        <v>4</v>
      </c>
      <c r="Z3" s="16">
        <f>X3*Y3</f>
        <v>140</v>
      </c>
      <c r="AB3" s="75" t="s">
        <v>285</v>
      </c>
      <c r="AC3" s="75"/>
      <c r="AD3" s="75">
        <f>10*60</f>
        <v>600</v>
      </c>
      <c r="AE3" s="53" t="s">
        <v>325</v>
      </c>
    </row>
    <row r="4" spans="1:31" ht="15.75" thickTop="1" x14ac:dyDescent="0.25">
      <c r="A4" s="182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104" t="s">
        <v>330</v>
      </c>
      <c r="N4" t="s">
        <v>255</v>
      </c>
      <c r="O4" t="s">
        <v>254</v>
      </c>
      <c r="P4" t="s">
        <v>253</v>
      </c>
      <c r="Q4" s="87"/>
      <c r="R4" s="92"/>
      <c r="S4" s="92"/>
      <c r="T4" s="87"/>
      <c r="U4" s="91"/>
      <c r="V4" s="92"/>
      <c r="W4" s="53"/>
      <c r="X4">
        <v>9</v>
      </c>
      <c r="Y4" s="51">
        <v>3</v>
      </c>
      <c r="Z4" s="16">
        <f>X4*Y4</f>
        <v>27</v>
      </c>
      <c r="AB4" t="s">
        <v>314</v>
      </c>
      <c r="AD4">
        <f>N5+N11+N17+N23+N29+X2+X8+X14+X20+X26</f>
        <v>172</v>
      </c>
    </row>
    <row r="5" spans="1:31" x14ac:dyDescent="0.25">
      <c r="A5" s="4">
        <v>1</v>
      </c>
      <c r="B5" s="44">
        <v>4</v>
      </c>
      <c r="C5" s="45">
        <v>4</v>
      </c>
      <c r="D5" s="45">
        <v>4</v>
      </c>
      <c r="E5" s="45">
        <v>4</v>
      </c>
      <c r="F5" s="45">
        <v>4</v>
      </c>
      <c r="G5" s="45">
        <v>4</v>
      </c>
      <c r="H5" s="45">
        <v>4</v>
      </c>
      <c r="I5" s="45">
        <v>4</v>
      </c>
      <c r="J5" s="45">
        <v>4</v>
      </c>
      <c r="K5" s="46">
        <v>4</v>
      </c>
      <c r="L5" s="51">
        <f>SUM(B5:K5)</f>
        <v>40</v>
      </c>
      <c r="M5" s="53" t="s">
        <v>324</v>
      </c>
      <c r="N5" s="51">
        <v>22</v>
      </c>
      <c r="O5" s="51">
        <v>5</v>
      </c>
      <c r="P5" s="56">
        <f>N5*O5</f>
        <v>110</v>
      </c>
      <c r="Q5" s="65"/>
      <c r="R5" s="67"/>
      <c r="S5" s="67"/>
      <c r="T5" s="67"/>
      <c r="U5" s="68"/>
      <c r="V5" s="67"/>
      <c r="W5" s="53"/>
      <c r="Y5" s="50">
        <v>2</v>
      </c>
      <c r="Z5" s="16">
        <f>X5*Y5</f>
        <v>0</v>
      </c>
      <c r="AB5" t="s">
        <v>315</v>
      </c>
      <c r="AD5">
        <f>N6+N12+N18+N24++N30+X3+X9+X15+X21+X27</f>
        <v>376</v>
      </c>
    </row>
    <row r="6" spans="1:31" x14ac:dyDescent="0.25">
      <c r="A6" s="4">
        <v>2</v>
      </c>
      <c r="B6" s="41">
        <v>5</v>
      </c>
      <c r="C6" s="42">
        <v>4</v>
      </c>
      <c r="D6" s="42">
        <v>4</v>
      </c>
      <c r="E6" s="42">
        <v>4</v>
      </c>
      <c r="F6" s="42">
        <v>5</v>
      </c>
      <c r="G6" s="42">
        <v>5</v>
      </c>
      <c r="H6" s="42">
        <v>5</v>
      </c>
      <c r="I6" s="42">
        <v>5</v>
      </c>
      <c r="J6" s="42">
        <v>5</v>
      </c>
      <c r="K6" s="43">
        <v>5</v>
      </c>
      <c r="L6" s="51">
        <f t="shared" ref="L6:L63" si="0">SUM(B6:K6)</f>
        <v>47</v>
      </c>
      <c r="M6" s="53"/>
      <c r="N6" s="50">
        <v>34</v>
      </c>
      <c r="O6" s="4">
        <v>4</v>
      </c>
      <c r="P6" s="16">
        <f>N6*O6</f>
        <v>136</v>
      </c>
      <c r="Q6" s="65"/>
      <c r="R6" s="67"/>
      <c r="S6" s="67"/>
      <c r="T6" s="67"/>
      <c r="U6" s="68"/>
      <c r="V6" s="67"/>
      <c r="W6" s="53"/>
      <c r="Y6" s="51">
        <v>1</v>
      </c>
      <c r="Z6" s="16">
        <f>X6*Y6</f>
        <v>0</v>
      </c>
      <c r="AB6" t="s">
        <v>316</v>
      </c>
      <c r="AD6">
        <f>N7+N13+N19+N25+N31+X4+X10+X16+X22+X28</f>
        <v>48</v>
      </c>
    </row>
    <row r="7" spans="1:31" x14ac:dyDescent="0.25">
      <c r="A7" s="4">
        <v>3</v>
      </c>
      <c r="B7" s="44">
        <v>4</v>
      </c>
      <c r="C7" s="45">
        <v>4</v>
      </c>
      <c r="D7" s="45">
        <v>4</v>
      </c>
      <c r="E7" s="45">
        <v>4</v>
      </c>
      <c r="F7" s="45">
        <v>4</v>
      </c>
      <c r="G7" s="45">
        <v>4</v>
      </c>
      <c r="H7" s="45">
        <v>4</v>
      </c>
      <c r="I7" s="45">
        <v>4</v>
      </c>
      <c r="J7" s="45">
        <v>4</v>
      </c>
      <c r="K7" s="46">
        <v>4</v>
      </c>
      <c r="L7" s="51">
        <f t="shared" si="0"/>
        <v>40</v>
      </c>
      <c r="M7" s="53"/>
      <c r="N7" s="51">
        <v>4</v>
      </c>
      <c r="O7" s="51">
        <v>3</v>
      </c>
      <c r="P7" s="16">
        <f>N7*O7</f>
        <v>12</v>
      </c>
      <c r="Q7" s="65"/>
      <c r="R7" s="101"/>
      <c r="S7" s="101"/>
      <c r="T7" s="101"/>
      <c r="U7" s="102"/>
      <c r="V7" s="101"/>
      <c r="W7" s="81"/>
      <c r="X7" s="82">
        <f>SUM(X2:X6)</f>
        <v>60</v>
      </c>
      <c r="Y7" s="83" t="s">
        <v>259</v>
      </c>
      <c r="Z7" s="84">
        <f>SUM(Z2:Z6)</f>
        <v>247</v>
      </c>
      <c r="AB7" t="s">
        <v>317</v>
      </c>
      <c r="AD7">
        <f>N8+N20+N26+N32+X5+X11+X17+X23+X29+N14</f>
        <v>4</v>
      </c>
    </row>
    <row r="8" spans="1:31" ht="15.75" thickBot="1" x14ac:dyDescent="0.3">
      <c r="A8" s="4">
        <v>4</v>
      </c>
      <c r="B8" s="41">
        <v>4</v>
      </c>
      <c r="C8" s="42">
        <v>4</v>
      </c>
      <c r="D8" s="42">
        <v>4</v>
      </c>
      <c r="E8" s="42">
        <v>4</v>
      </c>
      <c r="F8" s="42">
        <v>4</v>
      </c>
      <c r="G8" s="42">
        <v>4</v>
      </c>
      <c r="H8" s="42">
        <v>4</v>
      </c>
      <c r="I8" s="42">
        <v>4</v>
      </c>
      <c r="J8" s="42">
        <v>4</v>
      </c>
      <c r="K8" s="43">
        <v>4</v>
      </c>
      <c r="L8" s="51">
        <f t="shared" si="0"/>
        <v>40</v>
      </c>
      <c r="M8" s="53"/>
      <c r="O8" s="50">
        <v>2</v>
      </c>
      <c r="P8" s="16">
        <f>N8*O8</f>
        <v>0</v>
      </c>
      <c r="Q8" s="65"/>
      <c r="R8" s="67"/>
      <c r="S8" s="67"/>
      <c r="T8" s="67"/>
      <c r="U8" s="68"/>
      <c r="V8" s="67"/>
      <c r="W8" s="53" t="s">
        <v>299</v>
      </c>
      <c r="X8">
        <v>10</v>
      </c>
      <c r="Y8" s="51">
        <v>5</v>
      </c>
      <c r="Z8" s="56">
        <f>X8*Y8</f>
        <v>50</v>
      </c>
      <c r="AB8" s="75" t="s">
        <v>318</v>
      </c>
      <c r="AC8" s="75"/>
      <c r="AD8" s="75">
        <f>N9+N15+N21+N27+N33+X6+X12+X18+X24+X30</f>
        <v>0</v>
      </c>
    </row>
    <row r="9" spans="1:31" ht="15.75" thickTop="1" x14ac:dyDescent="0.25">
      <c r="A9" s="4">
        <v>5</v>
      </c>
      <c r="B9" s="44">
        <v>5</v>
      </c>
      <c r="C9" s="45">
        <v>5</v>
      </c>
      <c r="D9" s="45">
        <v>4</v>
      </c>
      <c r="E9" s="45">
        <v>4</v>
      </c>
      <c r="F9" s="45">
        <v>3</v>
      </c>
      <c r="G9" s="45">
        <v>5</v>
      </c>
      <c r="H9" s="45">
        <v>3</v>
      </c>
      <c r="I9" s="45">
        <v>4</v>
      </c>
      <c r="J9" s="45">
        <v>5</v>
      </c>
      <c r="K9" s="46">
        <v>5</v>
      </c>
      <c r="L9" s="51">
        <f t="shared" si="0"/>
        <v>43</v>
      </c>
      <c r="M9" s="53"/>
      <c r="O9" s="51">
        <v>1</v>
      </c>
      <c r="P9" s="16">
        <f>N9*O9</f>
        <v>0</v>
      </c>
      <c r="Q9" s="65"/>
      <c r="R9" s="67"/>
      <c r="S9" s="67"/>
      <c r="T9" s="67"/>
      <c r="U9" s="68"/>
      <c r="V9" s="67"/>
      <c r="W9" s="53"/>
      <c r="X9">
        <v>43</v>
      </c>
      <c r="Y9" s="4">
        <v>4</v>
      </c>
      <c r="Z9" s="16">
        <f>X9*Y9</f>
        <v>172</v>
      </c>
      <c r="AB9" s="74" t="s">
        <v>282</v>
      </c>
      <c r="AD9">
        <f>SUM(AD4:AD8)</f>
        <v>600</v>
      </c>
    </row>
    <row r="10" spans="1:31" x14ac:dyDescent="0.25">
      <c r="A10" s="4">
        <v>6</v>
      </c>
      <c r="B10" s="41">
        <v>4</v>
      </c>
      <c r="C10" s="42">
        <v>4</v>
      </c>
      <c r="D10" s="42">
        <v>4</v>
      </c>
      <c r="E10" s="42">
        <v>4</v>
      </c>
      <c r="F10" s="42">
        <v>4</v>
      </c>
      <c r="G10" s="42">
        <v>4</v>
      </c>
      <c r="H10" s="42">
        <v>4</v>
      </c>
      <c r="I10" s="42">
        <v>5</v>
      </c>
      <c r="J10" s="42">
        <v>5</v>
      </c>
      <c r="K10" s="43">
        <v>5</v>
      </c>
      <c r="L10" s="51">
        <f t="shared" si="0"/>
        <v>43</v>
      </c>
      <c r="M10" s="53"/>
      <c r="N10" s="76">
        <f>SUM(N5:N9)</f>
        <v>60</v>
      </c>
      <c r="O10" s="77" t="s">
        <v>259</v>
      </c>
      <c r="P10" s="78">
        <f>SUM(P5:P9)</f>
        <v>258</v>
      </c>
      <c r="Q10" s="97"/>
      <c r="R10" s="98"/>
      <c r="S10" s="98"/>
      <c r="T10" s="98"/>
      <c r="U10" s="99" t="s">
        <v>278</v>
      </c>
      <c r="V10" s="98"/>
      <c r="W10" s="53"/>
      <c r="X10">
        <v>7</v>
      </c>
      <c r="Y10" s="51">
        <v>3</v>
      </c>
      <c r="Z10" s="16">
        <f>X10*Y10</f>
        <v>21</v>
      </c>
      <c r="AD10" s="96" t="s">
        <v>320</v>
      </c>
    </row>
    <row r="11" spans="1:31" x14ac:dyDescent="0.25">
      <c r="A11" s="4">
        <v>7</v>
      </c>
      <c r="B11" s="44">
        <v>5</v>
      </c>
      <c r="C11" s="45">
        <v>5</v>
      </c>
      <c r="D11" s="45">
        <v>4</v>
      </c>
      <c r="E11" s="45">
        <v>4</v>
      </c>
      <c r="F11" s="45">
        <v>3</v>
      </c>
      <c r="G11" s="45">
        <v>5</v>
      </c>
      <c r="H11" s="45">
        <v>3</v>
      </c>
      <c r="I11" s="45">
        <v>4</v>
      </c>
      <c r="J11" s="45">
        <v>5</v>
      </c>
      <c r="K11" s="46">
        <v>5</v>
      </c>
      <c r="L11" s="51">
        <f t="shared" si="0"/>
        <v>43</v>
      </c>
      <c r="M11" s="53" t="s">
        <v>289</v>
      </c>
      <c r="N11" s="51">
        <v>18</v>
      </c>
      <c r="O11" s="51">
        <v>5</v>
      </c>
      <c r="P11" s="56">
        <f>N11*O11</f>
        <v>90</v>
      </c>
      <c r="Q11" s="65"/>
      <c r="R11" s="67"/>
      <c r="S11" s="67"/>
      <c r="T11" s="67"/>
      <c r="U11" s="68"/>
      <c r="V11" s="67"/>
      <c r="W11" s="53"/>
      <c r="Y11" s="50">
        <v>2</v>
      </c>
      <c r="Z11" s="16">
        <f>X11*Y11</f>
        <v>0</v>
      </c>
    </row>
    <row r="12" spans="1:31" x14ac:dyDescent="0.25">
      <c r="A12" s="4">
        <v>8</v>
      </c>
      <c r="B12" s="41">
        <v>4</v>
      </c>
      <c r="C12" s="42">
        <v>4</v>
      </c>
      <c r="D12" s="42">
        <v>4</v>
      </c>
      <c r="E12" s="42">
        <v>4</v>
      </c>
      <c r="F12" s="42">
        <v>4</v>
      </c>
      <c r="G12" s="42">
        <v>4</v>
      </c>
      <c r="H12" s="42">
        <v>4</v>
      </c>
      <c r="I12" s="42">
        <v>4</v>
      </c>
      <c r="J12" s="42">
        <v>4</v>
      </c>
      <c r="K12" s="43">
        <v>4</v>
      </c>
      <c r="L12" s="51">
        <f t="shared" si="0"/>
        <v>40</v>
      </c>
      <c r="M12" s="53"/>
      <c r="N12" s="50">
        <v>35</v>
      </c>
      <c r="O12" s="4">
        <v>4</v>
      </c>
      <c r="P12" s="16">
        <f>N12*O12</f>
        <v>140</v>
      </c>
      <c r="Q12" s="65"/>
      <c r="R12" s="67"/>
      <c r="S12" s="67"/>
      <c r="T12" s="67"/>
      <c r="U12" s="68"/>
      <c r="V12" s="67"/>
      <c r="W12" s="53"/>
      <c r="Y12" s="51">
        <v>1</v>
      </c>
      <c r="Z12" s="16">
        <f>X12*Y12</f>
        <v>0</v>
      </c>
    </row>
    <row r="13" spans="1:31" x14ac:dyDescent="0.25">
      <c r="A13" s="4">
        <v>9</v>
      </c>
      <c r="B13" s="44">
        <v>4</v>
      </c>
      <c r="C13" s="45">
        <v>4</v>
      </c>
      <c r="D13" s="45">
        <v>4</v>
      </c>
      <c r="E13" s="45">
        <v>4</v>
      </c>
      <c r="F13" s="45">
        <v>4</v>
      </c>
      <c r="G13" s="45">
        <v>4</v>
      </c>
      <c r="H13" s="45">
        <v>4</v>
      </c>
      <c r="I13" s="45">
        <v>4</v>
      </c>
      <c r="J13" s="45">
        <v>4</v>
      </c>
      <c r="K13" s="46">
        <v>4</v>
      </c>
      <c r="L13" s="51">
        <f t="shared" si="0"/>
        <v>40</v>
      </c>
      <c r="M13" s="53"/>
      <c r="N13" s="51">
        <v>6</v>
      </c>
      <c r="O13" s="51">
        <v>3</v>
      </c>
      <c r="P13" s="16">
        <f>N13*O13</f>
        <v>18</v>
      </c>
      <c r="Q13" s="65"/>
      <c r="R13" s="101"/>
      <c r="S13" s="101"/>
      <c r="T13" s="101"/>
      <c r="U13" s="102" t="s">
        <v>278</v>
      </c>
      <c r="V13" s="101"/>
      <c r="W13" s="81"/>
      <c r="X13" s="82">
        <f>SUM(X8:X12)</f>
        <v>60</v>
      </c>
      <c r="Y13" s="83" t="s">
        <v>259</v>
      </c>
      <c r="Z13" s="84">
        <f>SUM(Z8:Z12)</f>
        <v>243</v>
      </c>
    </row>
    <row r="14" spans="1:31" x14ac:dyDescent="0.25">
      <c r="A14" s="4">
        <v>10</v>
      </c>
      <c r="B14" s="41">
        <v>5</v>
      </c>
      <c r="C14" s="42">
        <v>4</v>
      </c>
      <c r="D14" s="42">
        <v>4</v>
      </c>
      <c r="E14" s="42">
        <v>4</v>
      </c>
      <c r="F14" s="42">
        <v>4</v>
      </c>
      <c r="G14" s="42">
        <v>4</v>
      </c>
      <c r="H14" s="42">
        <v>4</v>
      </c>
      <c r="I14" s="42">
        <v>5</v>
      </c>
      <c r="J14" s="42">
        <v>5</v>
      </c>
      <c r="K14" s="43">
        <v>5</v>
      </c>
      <c r="L14" s="51">
        <f t="shared" si="0"/>
        <v>44</v>
      </c>
      <c r="M14" s="53"/>
      <c r="N14" s="50">
        <v>1</v>
      </c>
      <c r="O14" s="50">
        <v>2</v>
      </c>
      <c r="P14" s="16">
        <f>N14*O14</f>
        <v>2</v>
      </c>
      <c r="Q14" s="65"/>
      <c r="R14" s="67"/>
      <c r="S14" s="67"/>
      <c r="T14" s="67"/>
      <c r="U14" s="68"/>
      <c r="V14" s="67"/>
      <c r="W14" s="53" t="s">
        <v>300</v>
      </c>
      <c r="X14">
        <v>18</v>
      </c>
      <c r="Y14" s="51">
        <v>5</v>
      </c>
      <c r="Z14" s="56">
        <f>X14*Y14</f>
        <v>90</v>
      </c>
    </row>
    <row r="15" spans="1:31" x14ac:dyDescent="0.25">
      <c r="A15" s="4">
        <v>11</v>
      </c>
      <c r="B15" s="44">
        <v>5</v>
      </c>
      <c r="C15" s="45">
        <v>5</v>
      </c>
      <c r="D15" s="45">
        <v>5</v>
      </c>
      <c r="E15" s="45">
        <v>5</v>
      </c>
      <c r="F15" s="45">
        <v>5</v>
      </c>
      <c r="G15" s="45">
        <v>5</v>
      </c>
      <c r="H15" s="45">
        <v>5</v>
      </c>
      <c r="I15" s="45">
        <v>5</v>
      </c>
      <c r="J15" s="45">
        <v>5</v>
      </c>
      <c r="K15" s="46">
        <v>5</v>
      </c>
      <c r="L15" s="51">
        <f t="shared" si="0"/>
        <v>50</v>
      </c>
      <c r="M15" s="53"/>
      <c r="O15" s="51">
        <v>1</v>
      </c>
      <c r="P15" s="16">
        <f>N15*O15</f>
        <v>0</v>
      </c>
      <c r="Q15" s="65"/>
      <c r="R15" s="67"/>
      <c r="S15" s="67"/>
      <c r="T15" s="67"/>
      <c r="U15" s="68"/>
      <c r="V15" s="67"/>
      <c r="W15" s="53"/>
      <c r="X15">
        <v>38</v>
      </c>
      <c r="Y15" s="4">
        <v>4</v>
      </c>
      <c r="Z15" s="16">
        <f>X15*Y15</f>
        <v>152</v>
      </c>
    </row>
    <row r="16" spans="1:31" x14ac:dyDescent="0.25">
      <c r="A16" s="4">
        <v>12</v>
      </c>
      <c r="B16" s="41">
        <v>5</v>
      </c>
      <c r="C16" s="42">
        <v>3</v>
      </c>
      <c r="D16" s="42">
        <v>2</v>
      </c>
      <c r="E16" s="42">
        <v>3</v>
      </c>
      <c r="F16" s="42">
        <v>4</v>
      </c>
      <c r="G16" s="42">
        <v>4</v>
      </c>
      <c r="H16" s="42">
        <v>3</v>
      </c>
      <c r="I16" s="42">
        <v>4</v>
      </c>
      <c r="J16" s="42">
        <v>4</v>
      </c>
      <c r="K16" s="43">
        <v>4</v>
      </c>
      <c r="L16" s="51">
        <f t="shared" si="0"/>
        <v>36</v>
      </c>
      <c r="M16" s="53"/>
      <c r="N16" s="76">
        <f>SUM(N11:N15)</f>
        <v>60</v>
      </c>
      <c r="O16" s="77" t="s">
        <v>259</v>
      </c>
      <c r="P16" s="78">
        <f>SUM(P11:P15)</f>
        <v>250</v>
      </c>
      <c r="Q16" s="97"/>
      <c r="R16" s="98"/>
      <c r="S16" s="98"/>
      <c r="T16" s="98"/>
      <c r="U16" s="100" t="s">
        <v>278</v>
      </c>
      <c r="V16" s="98"/>
      <c r="W16" s="53"/>
      <c r="X16">
        <v>4</v>
      </c>
      <c r="Y16" s="51">
        <v>3</v>
      </c>
      <c r="Z16" s="16">
        <f>X16*Y16</f>
        <v>12</v>
      </c>
    </row>
    <row r="17" spans="1:26" x14ac:dyDescent="0.25">
      <c r="A17" s="4">
        <v>13</v>
      </c>
      <c r="B17" s="44">
        <v>3</v>
      </c>
      <c r="C17" s="45">
        <v>4</v>
      </c>
      <c r="D17" s="45">
        <v>4</v>
      </c>
      <c r="E17" s="45">
        <v>4</v>
      </c>
      <c r="F17" s="45">
        <v>4</v>
      </c>
      <c r="G17" s="45">
        <v>4</v>
      </c>
      <c r="H17" s="45">
        <v>4</v>
      </c>
      <c r="I17" s="45">
        <v>4</v>
      </c>
      <c r="J17" s="45">
        <v>4</v>
      </c>
      <c r="K17" s="46">
        <v>4</v>
      </c>
      <c r="L17" s="51">
        <f t="shared" si="0"/>
        <v>39</v>
      </c>
      <c r="M17" s="53" t="s">
        <v>291</v>
      </c>
      <c r="N17" s="51">
        <v>10</v>
      </c>
      <c r="O17" s="51">
        <v>5</v>
      </c>
      <c r="P17" s="56">
        <f>N17*O17</f>
        <v>50</v>
      </c>
      <c r="Q17" s="65"/>
      <c r="R17" s="67"/>
      <c r="S17" s="67"/>
      <c r="T17" s="67"/>
      <c r="U17" s="68"/>
      <c r="V17" s="67"/>
      <c r="W17" s="53"/>
      <c r="Y17" s="50">
        <v>2</v>
      </c>
      <c r="Z17" s="16">
        <f>X17*Y17</f>
        <v>0</v>
      </c>
    </row>
    <row r="18" spans="1:26" x14ac:dyDescent="0.25">
      <c r="A18" s="4">
        <v>14</v>
      </c>
      <c r="B18" s="41">
        <v>3</v>
      </c>
      <c r="C18" s="42">
        <v>3</v>
      </c>
      <c r="D18" s="42">
        <v>4</v>
      </c>
      <c r="E18" s="42">
        <v>3</v>
      </c>
      <c r="F18" s="42">
        <v>4</v>
      </c>
      <c r="G18" s="42">
        <v>4</v>
      </c>
      <c r="H18" s="42">
        <v>4</v>
      </c>
      <c r="I18" s="42">
        <v>4</v>
      </c>
      <c r="J18" s="42">
        <v>4</v>
      </c>
      <c r="K18" s="43">
        <v>4</v>
      </c>
      <c r="L18" s="51">
        <f t="shared" si="0"/>
        <v>37</v>
      </c>
      <c r="M18" s="53"/>
      <c r="N18" s="50">
        <v>46</v>
      </c>
      <c r="O18" s="4">
        <v>4</v>
      </c>
      <c r="P18" s="16">
        <f>N18*O18</f>
        <v>184</v>
      </c>
      <c r="Q18" s="65"/>
      <c r="R18" s="67"/>
      <c r="S18" s="67"/>
      <c r="T18" s="67"/>
      <c r="U18" s="68"/>
      <c r="V18" s="67"/>
      <c r="W18" s="53"/>
      <c r="Y18" s="51">
        <v>1</v>
      </c>
      <c r="Z18" s="16">
        <f>X18*Y18</f>
        <v>0</v>
      </c>
    </row>
    <row r="19" spans="1:26" x14ac:dyDescent="0.25">
      <c r="A19" s="4">
        <v>15</v>
      </c>
      <c r="B19" s="44">
        <v>4</v>
      </c>
      <c r="C19" s="45">
        <v>4</v>
      </c>
      <c r="D19" s="45">
        <v>4</v>
      </c>
      <c r="E19" s="45">
        <v>4</v>
      </c>
      <c r="F19" s="45">
        <v>4</v>
      </c>
      <c r="G19" s="45">
        <v>4</v>
      </c>
      <c r="H19" s="45">
        <v>4</v>
      </c>
      <c r="I19" s="45">
        <v>4</v>
      </c>
      <c r="J19" s="45">
        <v>4</v>
      </c>
      <c r="K19" s="46">
        <v>4</v>
      </c>
      <c r="L19" s="51">
        <f t="shared" si="0"/>
        <v>40</v>
      </c>
      <c r="M19" s="53"/>
      <c r="N19" s="51">
        <v>2</v>
      </c>
      <c r="O19" s="51">
        <v>3</v>
      </c>
      <c r="P19" s="16">
        <f>N19*O19</f>
        <v>6</v>
      </c>
      <c r="Q19" s="65"/>
      <c r="R19" s="101"/>
      <c r="S19" s="101"/>
      <c r="T19" s="101"/>
      <c r="U19" s="102" t="s">
        <v>278</v>
      </c>
      <c r="V19" s="101"/>
      <c r="W19" s="81"/>
      <c r="X19" s="82">
        <f>SUM(X14:X18)</f>
        <v>60</v>
      </c>
      <c r="Y19" s="83" t="s">
        <v>259</v>
      </c>
      <c r="Z19" s="84">
        <f>SUM(Z14:Z18)</f>
        <v>254</v>
      </c>
    </row>
    <row r="20" spans="1:26" x14ac:dyDescent="0.25">
      <c r="A20" s="4">
        <v>16</v>
      </c>
      <c r="B20" s="41">
        <v>4</v>
      </c>
      <c r="C20" s="41">
        <v>4</v>
      </c>
      <c r="D20" s="41">
        <v>4</v>
      </c>
      <c r="E20" s="41">
        <v>4</v>
      </c>
      <c r="F20" s="41">
        <v>4</v>
      </c>
      <c r="G20" s="41">
        <v>4</v>
      </c>
      <c r="H20" s="41">
        <v>4</v>
      </c>
      <c r="I20" s="41">
        <v>4</v>
      </c>
      <c r="J20" s="41">
        <v>4</v>
      </c>
      <c r="K20" s="41">
        <v>4</v>
      </c>
      <c r="L20" s="51">
        <f t="shared" si="0"/>
        <v>40</v>
      </c>
      <c r="M20" s="53"/>
      <c r="N20" s="50">
        <v>2</v>
      </c>
      <c r="O20" s="50">
        <v>2</v>
      </c>
      <c r="P20" s="16">
        <f>N20*O20</f>
        <v>4</v>
      </c>
      <c r="Q20" s="65"/>
      <c r="R20" s="67"/>
      <c r="S20" s="67"/>
      <c r="T20" s="67"/>
      <c r="U20" s="68"/>
      <c r="V20" s="67"/>
      <c r="W20" s="53" t="s">
        <v>301</v>
      </c>
      <c r="X20">
        <v>25</v>
      </c>
      <c r="Y20" s="51">
        <v>5</v>
      </c>
      <c r="Z20" s="56">
        <f>X20*Y20</f>
        <v>125</v>
      </c>
    </row>
    <row r="21" spans="1:26" x14ac:dyDescent="0.25">
      <c r="A21" s="4">
        <v>17</v>
      </c>
      <c r="B21" s="44">
        <v>4</v>
      </c>
      <c r="C21" s="45">
        <v>4</v>
      </c>
      <c r="D21" s="45">
        <v>4</v>
      </c>
      <c r="E21" s="45">
        <v>4</v>
      </c>
      <c r="F21" s="45">
        <v>4</v>
      </c>
      <c r="G21" s="45">
        <v>4</v>
      </c>
      <c r="H21" s="45">
        <v>4</v>
      </c>
      <c r="I21" s="45">
        <v>4</v>
      </c>
      <c r="J21" s="45">
        <v>4</v>
      </c>
      <c r="K21" s="46">
        <v>4</v>
      </c>
      <c r="L21" s="51">
        <f t="shared" si="0"/>
        <v>40</v>
      </c>
      <c r="M21" s="53"/>
      <c r="O21" s="51">
        <v>1</v>
      </c>
      <c r="P21" s="16">
        <f>N21*O21</f>
        <v>0</v>
      </c>
      <c r="Q21" s="65"/>
      <c r="R21" s="67"/>
      <c r="S21" s="67"/>
      <c r="T21" s="67"/>
      <c r="U21" s="68"/>
      <c r="V21" s="67"/>
      <c r="W21" s="53"/>
      <c r="X21">
        <v>34</v>
      </c>
      <c r="Y21" s="4">
        <v>4</v>
      </c>
      <c r="Z21" s="16">
        <f>X21*Y21</f>
        <v>136</v>
      </c>
    </row>
    <row r="22" spans="1:26" x14ac:dyDescent="0.25">
      <c r="A22" s="4">
        <v>18</v>
      </c>
      <c r="B22" s="41">
        <v>4</v>
      </c>
      <c r="C22" s="42">
        <v>4</v>
      </c>
      <c r="D22" s="42">
        <v>4</v>
      </c>
      <c r="E22" s="42">
        <v>4</v>
      </c>
      <c r="F22" s="42">
        <v>4</v>
      </c>
      <c r="G22" s="42">
        <v>4</v>
      </c>
      <c r="H22" s="42">
        <v>4</v>
      </c>
      <c r="I22" s="42">
        <v>4</v>
      </c>
      <c r="J22" s="42">
        <v>4</v>
      </c>
      <c r="K22" s="43">
        <v>4</v>
      </c>
      <c r="L22" s="51">
        <f t="shared" si="0"/>
        <v>40</v>
      </c>
      <c r="M22" s="53"/>
      <c r="N22" s="76">
        <f>SUM(N17:N21)</f>
        <v>60</v>
      </c>
      <c r="O22" s="77" t="s">
        <v>259</v>
      </c>
      <c r="P22" s="78">
        <f>SUM(P17:P21)</f>
        <v>244</v>
      </c>
      <c r="Q22" s="97"/>
      <c r="R22" s="98"/>
      <c r="S22" s="98"/>
      <c r="T22" s="98"/>
      <c r="U22" s="100" t="s">
        <v>278</v>
      </c>
      <c r="V22" s="98"/>
      <c r="W22" s="53"/>
      <c r="X22">
        <v>1</v>
      </c>
      <c r="Y22" s="51">
        <v>3</v>
      </c>
      <c r="Z22" s="16">
        <f>X22*Y22</f>
        <v>3</v>
      </c>
    </row>
    <row r="23" spans="1:26" x14ac:dyDescent="0.25">
      <c r="A23" s="4">
        <v>19</v>
      </c>
      <c r="B23" s="44">
        <v>4</v>
      </c>
      <c r="C23" s="45">
        <v>4</v>
      </c>
      <c r="D23" s="45">
        <v>4</v>
      </c>
      <c r="E23" s="45">
        <v>4</v>
      </c>
      <c r="F23" s="45">
        <v>3</v>
      </c>
      <c r="G23" s="45">
        <v>3</v>
      </c>
      <c r="H23" s="9">
        <v>4</v>
      </c>
      <c r="I23" s="45">
        <v>4</v>
      </c>
      <c r="J23" s="45">
        <v>4</v>
      </c>
      <c r="K23" s="46">
        <v>4</v>
      </c>
      <c r="L23" s="51">
        <f t="shared" si="0"/>
        <v>38</v>
      </c>
      <c r="M23" s="53" t="s">
        <v>293</v>
      </c>
      <c r="N23" s="51">
        <v>13</v>
      </c>
      <c r="O23" s="51">
        <v>5</v>
      </c>
      <c r="P23" s="56">
        <f>N23*O23</f>
        <v>65</v>
      </c>
      <c r="Q23" s="65"/>
      <c r="R23" s="67"/>
      <c r="S23" s="67"/>
      <c r="T23" s="67"/>
      <c r="U23" s="68"/>
      <c r="V23" s="67"/>
      <c r="W23" s="53"/>
      <c r="Y23" s="50">
        <v>2</v>
      </c>
      <c r="Z23" s="16">
        <f>X23*Y23</f>
        <v>0</v>
      </c>
    </row>
    <row r="24" spans="1:26" x14ac:dyDescent="0.25">
      <c r="A24" s="4">
        <v>20</v>
      </c>
      <c r="B24" s="41">
        <v>4</v>
      </c>
      <c r="C24" s="42">
        <v>4</v>
      </c>
      <c r="D24" s="42">
        <v>4</v>
      </c>
      <c r="E24" s="42">
        <v>4</v>
      </c>
      <c r="F24" s="42">
        <v>3</v>
      </c>
      <c r="G24" s="42">
        <v>3</v>
      </c>
      <c r="H24" s="42">
        <v>4</v>
      </c>
      <c r="I24" s="42">
        <v>4</v>
      </c>
      <c r="J24" s="42">
        <v>4</v>
      </c>
      <c r="K24" s="43">
        <v>4</v>
      </c>
      <c r="L24" s="51">
        <f t="shared" si="0"/>
        <v>38</v>
      </c>
      <c r="M24" s="53"/>
      <c r="N24" s="50">
        <v>41</v>
      </c>
      <c r="O24" s="4">
        <v>4</v>
      </c>
      <c r="P24" s="16">
        <f>N24*O24</f>
        <v>164</v>
      </c>
      <c r="Q24" s="65"/>
      <c r="R24" s="67"/>
      <c r="S24" s="67"/>
      <c r="T24" s="67"/>
      <c r="U24" s="68"/>
      <c r="V24" s="67"/>
      <c r="W24" s="53"/>
      <c r="Y24" s="51">
        <v>1</v>
      </c>
      <c r="Z24" s="16">
        <f>X24*Y24</f>
        <v>0</v>
      </c>
    </row>
    <row r="25" spans="1:26" x14ac:dyDescent="0.25">
      <c r="A25" s="4">
        <v>21</v>
      </c>
      <c r="B25" s="44">
        <v>4</v>
      </c>
      <c r="C25" s="45">
        <v>4</v>
      </c>
      <c r="D25" s="45">
        <v>4</v>
      </c>
      <c r="E25" s="45">
        <v>4</v>
      </c>
      <c r="F25" s="45">
        <v>3</v>
      </c>
      <c r="G25" s="45">
        <v>3</v>
      </c>
      <c r="H25" s="45">
        <v>4</v>
      </c>
      <c r="I25" s="45">
        <v>4</v>
      </c>
      <c r="J25" s="45">
        <v>4</v>
      </c>
      <c r="K25" s="46">
        <v>4</v>
      </c>
      <c r="L25" s="51">
        <f t="shared" si="0"/>
        <v>38</v>
      </c>
      <c r="M25" s="53"/>
      <c r="N25" s="51">
        <v>5</v>
      </c>
      <c r="O25" s="51">
        <v>3</v>
      </c>
      <c r="P25" s="16">
        <f>N25*O25</f>
        <v>15</v>
      </c>
      <c r="Q25" s="65"/>
      <c r="R25" s="101"/>
      <c r="S25" s="101"/>
      <c r="T25" s="101"/>
      <c r="U25" s="102" t="s">
        <v>278</v>
      </c>
      <c r="V25" s="101"/>
      <c r="W25" s="81"/>
      <c r="X25" s="82">
        <f>SUM(X20:X24)</f>
        <v>60</v>
      </c>
      <c r="Y25" s="83" t="s">
        <v>259</v>
      </c>
      <c r="Z25" s="84">
        <f>SUM(Z20:Z24)</f>
        <v>264</v>
      </c>
    </row>
    <row r="26" spans="1:26" x14ac:dyDescent="0.25">
      <c r="A26" s="4">
        <v>22</v>
      </c>
      <c r="B26" s="41">
        <v>4</v>
      </c>
      <c r="C26" s="42">
        <v>4</v>
      </c>
      <c r="D26" s="42">
        <v>3</v>
      </c>
      <c r="E26" s="42">
        <v>5</v>
      </c>
      <c r="F26" s="42">
        <v>4</v>
      </c>
      <c r="G26" s="42">
        <v>3</v>
      </c>
      <c r="H26" s="42">
        <v>4</v>
      </c>
      <c r="I26" s="42">
        <v>5</v>
      </c>
      <c r="J26" s="42">
        <v>5</v>
      </c>
      <c r="K26" s="43">
        <v>5</v>
      </c>
      <c r="L26" s="51">
        <f t="shared" si="0"/>
        <v>42</v>
      </c>
      <c r="M26" s="53"/>
      <c r="N26" s="50">
        <v>1</v>
      </c>
      <c r="O26" s="50">
        <v>2</v>
      </c>
      <c r="P26" s="16">
        <f>N26*O26</f>
        <v>2</v>
      </c>
      <c r="Q26" s="65"/>
      <c r="R26" s="67"/>
      <c r="S26" s="67"/>
      <c r="T26" s="67"/>
      <c r="U26" s="68"/>
      <c r="V26" s="67"/>
      <c r="W26" s="53" t="s">
        <v>303</v>
      </c>
      <c r="X26">
        <v>24</v>
      </c>
      <c r="Y26" s="51">
        <v>5</v>
      </c>
      <c r="Z26" s="56">
        <f>X26*Y26</f>
        <v>120</v>
      </c>
    </row>
    <row r="27" spans="1:26" x14ac:dyDescent="0.25">
      <c r="A27" s="4">
        <v>23</v>
      </c>
      <c r="B27" s="44">
        <v>3</v>
      </c>
      <c r="C27" s="45">
        <v>2</v>
      </c>
      <c r="D27" s="45">
        <v>2</v>
      </c>
      <c r="E27" s="45">
        <v>2</v>
      </c>
      <c r="F27" s="45">
        <v>3</v>
      </c>
      <c r="G27" s="45">
        <v>3</v>
      </c>
      <c r="H27" s="45">
        <v>3</v>
      </c>
      <c r="I27" s="45">
        <v>4</v>
      </c>
      <c r="J27" s="45">
        <v>4</v>
      </c>
      <c r="K27" s="46">
        <v>3</v>
      </c>
      <c r="L27" s="51">
        <f t="shared" si="0"/>
        <v>29</v>
      </c>
      <c r="M27" s="53"/>
      <c r="O27" s="51">
        <v>1</v>
      </c>
      <c r="P27" s="16">
        <f>N27*O27</f>
        <v>0</v>
      </c>
      <c r="Q27" s="65"/>
      <c r="R27" s="67"/>
      <c r="S27" s="67"/>
      <c r="T27" s="67"/>
      <c r="U27" s="68"/>
      <c r="V27" s="67"/>
      <c r="W27" s="53"/>
      <c r="X27">
        <v>35</v>
      </c>
      <c r="Y27" s="4">
        <v>4</v>
      </c>
      <c r="Z27" s="16">
        <f>X27*Y27</f>
        <v>140</v>
      </c>
    </row>
    <row r="28" spans="1:26" x14ac:dyDescent="0.25">
      <c r="A28" s="4">
        <v>24</v>
      </c>
      <c r="B28" s="41">
        <v>4</v>
      </c>
      <c r="C28" s="42">
        <v>4</v>
      </c>
      <c r="D28" s="42">
        <v>4</v>
      </c>
      <c r="E28" s="42">
        <v>4</v>
      </c>
      <c r="F28" s="42">
        <v>4</v>
      </c>
      <c r="G28" s="42">
        <v>4</v>
      </c>
      <c r="H28" s="42">
        <v>4</v>
      </c>
      <c r="I28" s="42">
        <v>4</v>
      </c>
      <c r="J28" s="42">
        <v>4</v>
      </c>
      <c r="K28" s="43">
        <v>4</v>
      </c>
      <c r="L28" s="51">
        <f t="shared" si="0"/>
        <v>40</v>
      </c>
      <c r="M28" s="53"/>
      <c r="N28" s="76">
        <f>SUM(N23:N27)</f>
        <v>60</v>
      </c>
      <c r="O28" s="77" t="s">
        <v>259</v>
      </c>
      <c r="P28" s="78">
        <f>SUM(P23:P27)</f>
        <v>246</v>
      </c>
      <c r="Q28" s="97"/>
      <c r="R28" s="98"/>
      <c r="S28" s="98"/>
      <c r="T28" s="98"/>
      <c r="U28" s="100" t="s">
        <v>278</v>
      </c>
      <c r="V28" s="98"/>
      <c r="W28" s="53"/>
      <c r="X28">
        <v>1</v>
      </c>
      <c r="Y28" s="51">
        <v>3</v>
      </c>
      <c r="Z28" s="16">
        <f>X28*Y28</f>
        <v>3</v>
      </c>
    </row>
    <row r="29" spans="1:26" x14ac:dyDescent="0.25">
      <c r="A29" s="4">
        <v>25</v>
      </c>
      <c r="B29" s="44">
        <v>5</v>
      </c>
      <c r="C29" s="45">
        <v>5</v>
      </c>
      <c r="D29" s="45">
        <v>5</v>
      </c>
      <c r="E29" s="45">
        <v>5</v>
      </c>
      <c r="F29" s="45">
        <v>5</v>
      </c>
      <c r="G29" s="45">
        <v>5</v>
      </c>
      <c r="H29" s="45">
        <v>5</v>
      </c>
      <c r="I29" s="45">
        <v>5</v>
      </c>
      <c r="J29" s="45">
        <v>5</v>
      </c>
      <c r="K29" s="46">
        <v>5</v>
      </c>
      <c r="L29" s="51">
        <f t="shared" si="0"/>
        <v>50</v>
      </c>
      <c r="M29" s="53" t="s">
        <v>295</v>
      </c>
      <c r="N29" s="51">
        <v>16</v>
      </c>
      <c r="O29" s="51">
        <v>5</v>
      </c>
      <c r="P29" s="56">
        <f>N29*O29</f>
        <v>80</v>
      </c>
      <c r="Q29" s="65"/>
      <c r="R29" s="67"/>
      <c r="S29" s="67"/>
      <c r="T29" s="67"/>
      <c r="U29" s="68"/>
      <c r="V29" s="67"/>
      <c r="W29" s="53"/>
      <c r="Y29" s="50">
        <v>2</v>
      </c>
      <c r="Z29" s="16">
        <f>X29*Y29</f>
        <v>0</v>
      </c>
    </row>
    <row r="30" spans="1:26" x14ac:dyDescent="0.25">
      <c r="A30" s="4">
        <v>26</v>
      </c>
      <c r="B30" s="41">
        <v>4</v>
      </c>
      <c r="C30" s="42">
        <v>4</v>
      </c>
      <c r="D30" s="42">
        <v>4</v>
      </c>
      <c r="E30" s="42">
        <v>3</v>
      </c>
      <c r="F30" s="42">
        <v>3</v>
      </c>
      <c r="G30" s="42">
        <v>4</v>
      </c>
      <c r="H30" s="42">
        <v>3</v>
      </c>
      <c r="I30" s="42">
        <v>3</v>
      </c>
      <c r="J30" s="42">
        <v>4</v>
      </c>
      <c r="K30" s="43">
        <v>4</v>
      </c>
      <c r="L30" s="51">
        <f t="shared" si="0"/>
        <v>36</v>
      </c>
      <c r="N30" s="50">
        <v>35</v>
      </c>
      <c r="O30" s="4">
        <v>4</v>
      </c>
      <c r="P30" s="16">
        <f>N30*O30</f>
        <v>140</v>
      </c>
      <c r="Q30" s="65"/>
      <c r="R30" s="67"/>
      <c r="S30" s="67"/>
      <c r="T30" s="67"/>
      <c r="U30" s="68"/>
      <c r="V30" s="67"/>
      <c r="W30" s="53"/>
      <c r="Y30" s="51">
        <v>1</v>
      </c>
      <c r="Z30" s="16">
        <f>X30*Y30</f>
        <v>0</v>
      </c>
    </row>
    <row r="31" spans="1:26" x14ac:dyDescent="0.25">
      <c r="A31" s="4">
        <v>27</v>
      </c>
      <c r="B31" s="44">
        <v>5</v>
      </c>
      <c r="C31" s="45">
        <v>4</v>
      </c>
      <c r="D31" s="45">
        <v>4</v>
      </c>
      <c r="E31" s="45">
        <v>4</v>
      </c>
      <c r="F31" s="45">
        <v>4</v>
      </c>
      <c r="G31" s="45">
        <v>5</v>
      </c>
      <c r="H31" s="45">
        <v>4</v>
      </c>
      <c r="I31" s="45">
        <v>5</v>
      </c>
      <c r="J31" s="45">
        <v>5</v>
      </c>
      <c r="K31" s="46">
        <v>5</v>
      </c>
      <c r="L31" s="51">
        <f t="shared" si="0"/>
        <v>45</v>
      </c>
      <c r="N31" s="51">
        <v>9</v>
      </c>
      <c r="O31" s="51">
        <v>3</v>
      </c>
      <c r="P31" s="16">
        <f>N31*O31</f>
        <v>27</v>
      </c>
      <c r="Q31" s="65"/>
      <c r="R31" s="101"/>
      <c r="S31" s="101"/>
      <c r="T31" s="101"/>
      <c r="U31" s="102" t="s">
        <v>278</v>
      </c>
      <c r="V31" s="101"/>
      <c r="W31" s="81"/>
      <c r="X31" s="82">
        <f>SUM(X26:X30)</f>
        <v>60</v>
      </c>
      <c r="Y31" s="83" t="s">
        <v>259</v>
      </c>
      <c r="Z31" s="84">
        <f>SUM(Z26:Z30)</f>
        <v>263</v>
      </c>
    </row>
    <row r="32" spans="1:26" x14ac:dyDescent="0.25">
      <c r="A32" s="4">
        <v>28</v>
      </c>
      <c r="B32" s="41">
        <v>5</v>
      </c>
      <c r="C32" s="42">
        <v>5</v>
      </c>
      <c r="D32" s="42">
        <v>5</v>
      </c>
      <c r="E32" s="42">
        <v>5</v>
      </c>
      <c r="F32" s="42">
        <v>5</v>
      </c>
      <c r="G32" s="42">
        <v>4</v>
      </c>
      <c r="H32" s="42">
        <v>5</v>
      </c>
      <c r="I32" s="42">
        <v>5</v>
      </c>
      <c r="J32" s="42">
        <v>5</v>
      </c>
      <c r="K32" s="43">
        <v>5</v>
      </c>
      <c r="L32" s="51">
        <f t="shared" si="0"/>
        <v>49</v>
      </c>
      <c r="O32" s="50">
        <v>2</v>
      </c>
      <c r="P32" s="16">
        <f>N32*O32</f>
        <v>0</v>
      </c>
      <c r="Q32" s="65"/>
      <c r="R32" s="67"/>
      <c r="S32" s="67"/>
      <c r="T32" s="67"/>
      <c r="U32" s="68"/>
      <c r="V32" s="67"/>
      <c r="W32" s="53"/>
    </row>
    <row r="33" spans="1:22" x14ac:dyDescent="0.25">
      <c r="A33" s="4">
        <v>29</v>
      </c>
      <c r="B33" s="44">
        <v>4</v>
      </c>
      <c r="C33" s="45">
        <v>4</v>
      </c>
      <c r="D33" s="45">
        <v>4</v>
      </c>
      <c r="E33" s="45">
        <v>4</v>
      </c>
      <c r="F33" s="45">
        <v>4</v>
      </c>
      <c r="G33" s="45">
        <v>4</v>
      </c>
      <c r="H33" s="45">
        <v>4</v>
      </c>
      <c r="I33" s="45">
        <v>4</v>
      </c>
      <c r="J33" s="45">
        <v>4</v>
      </c>
      <c r="K33" s="46">
        <v>4</v>
      </c>
      <c r="L33" s="51">
        <f t="shared" si="0"/>
        <v>40</v>
      </c>
      <c r="O33" s="51">
        <v>1</v>
      </c>
      <c r="P33" s="16">
        <f>N33*O33</f>
        <v>0</v>
      </c>
      <c r="Q33" s="65"/>
      <c r="R33" s="67"/>
      <c r="S33" s="67"/>
      <c r="T33" s="67"/>
      <c r="U33" s="68"/>
      <c r="V33" s="67"/>
    </row>
    <row r="34" spans="1:22" x14ac:dyDescent="0.25">
      <c r="A34" s="4">
        <v>30</v>
      </c>
      <c r="B34" s="41">
        <v>5</v>
      </c>
      <c r="C34" s="42">
        <v>4</v>
      </c>
      <c r="D34" s="42">
        <v>4</v>
      </c>
      <c r="E34" s="42">
        <v>4</v>
      </c>
      <c r="F34" s="42">
        <v>4</v>
      </c>
      <c r="G34" s="42">
        <v>4</v>
      </c>
      <c r="H34" s="42">
        <v>4</v>
      </c>
      <c r="I34" s="42">
        <v>4</v>
      </c>
      <c r="J34" s="42">
        <v>5</v>
      </c>
      <c r="K34" s="43">
        <v>5</v>
      </c>
      <c r="L34" s="51">
        <f t="shared" si="0"/>
        <v>43</v>
      </c>
      <c r="N34" s="76">
        <f>SUM(N29:N33)</f>
        <v>60</v>
      </c>
      <c r="O34" s="77" t="s">
        <v>259</v>
      </c>
      <c r="P34" s="78">
        <f>SUM(P29:P33)</f>
        <v>247</v>
      </c>
      <c r="Q34" s="97"/>
      <c r="R34" s="98"/>
      <c r="S34" s="98"/>
      <c r="T34" s="98"/>
      <c r="U34" s="100" t="s">
        <v>278</v>
      </c>
      <c r="V34" s="98"/>
    </row>
    <row r="35" spans="1:22" x14ac:dyDescent="0.25">
      <c r="A35" s="4">
        <v>31</v>
      </c>
      <c r="B35" s="44">
        <v>5</v>
      </c>
      <c r="C35" s="45">
        <v>5</v>
      </c>
      <c r="D35" s="45">
        <v>5</v>
      </c>
      <c r="E35" s="45">
        <v>5</v>
      </c>
      <c r="F35" s="45">
        <v>5</v>
      </c>
      <c r="G35" s="45">
        <v>5</v>
      </c>
      <c r="H35" s="45">
        <v>4</v>
      </c>
      <c r="I35" s="45">
        <v>4</v>
      </c>
      <c r="J35" s="45">
        <v>5</v>
      </c>
      <c r="K35" s="46">
        <v>5</v>
      </c>
      <c r="L35" s="51">
        <f t="shared" si="0"/>
        <v>48</v>
      </c>
    </row>
    <row r="36" spans="1:22" x14ac:dyDescent="0.25">
      <c r="A36" s="4">
        <v>32</v>
      </c>
      <c r="B36" s="41">
        <v>4</v>
      </c>
      <c r="C36" s="42">
        <v>4</v>
      </c>
      <c r="D36" s="42">
        <v>4</v>
      </c>
      <c r="E36" s="42">
        <v>4</v>
      </c>
      <c r="F36" s="42">
        <v>4</v>
      </c>
      <c r="G36" s="42">
        <v>4</v>
      </c>
      <c r="H36" s="42">
        <v>4</v>
      </c>
      <c r="I36" s="42">
        <v>4</v>
      </c>
      <c r="J36" s="42">
        <v>4</v>
      </c>
      <c r="K36" s="43">
        <v>4</v>
      </c>
      <c r="L36" s="51">
        <f t="shared" si="0"/>
        <v>40</v>
      </c>
    </row>
    <row r="37" spans="1:22" ht="15.75" thickBot="1" x14ac:dyDescent="0.3">
      <c r="A37" s="4">
        <v>33</v>
      </c>
      <c r="B37" s="47">
        <v>4</v>
      </c>
      <c r="C37" s="48">
        <v>4</v>
      </c>
      <c r="D37" s="48">
        <v>4</v>
      </c>
      <c r="E37" s="48">
        <v>4</v>
      </c>
      <c r="F37" s="48">
        <v>4</v>
      </c>
      <c r="G37" s="48">
        <v>4</v>
      </c>
      <c r="H37" s="48">
        <v>4</v>
      </c>
      <c r="I37" s="48">
        <v>4</v>
      </c>
      <c r="J37" s="48">
        <v>4</v>
      </c>
      <c r="K37" s="49">
        <v>5</v>
      </c>
      <c r="L37" s="51">
        <f t="shared" si="0"/>
        <v>41</v>
      </c>
    </row>
    <row r="38" spans="1:22" x14ac:dyDescent="0.25">
      <c r="A38" s="4">
        <v>34</v>
      </c>
      <c r="B38" s="41">
        <v>5</v>
      </c>
      <c r="C38" s="42">
        <v>5</v>
      </c>
      <c r="D38" s="9">
        <v>4</v>
      </c>
      <c r="E38" s="9">
        <v>4</v>
      </c>
      <c r="F38" s="42">
        <v>5</v>
      </c>
      <c r="G38" s="42">
        <v>5</v>
      </c>
      <c r="H38" s="42">
        <v>5</v>
      </c>
      <c r="I38" s="42">
        <v>5</v>
      </c>
      <c r="J38" s="42">
        <v>5</v>
      </c>
      <c r="K38" s="43">
        <v>5</v>
      </c>
      <c r="L38" s="51">
        <f t="shared" si="0"/>
        <v>48</v>
      </c>
    </row>
    <row r="39" spans="1:22" x14ac:dyDescent="0.25">
      <c r="A39" s="4">
        <v>35</v>
      </c>
      <c r="B39" s="44">
        <v>4</v>
      </c>
      <c r="C39" s="45">
        <v>4</v>
      </c>
      <c r="D39" s="45">
        <v>4</v>
      </c>
      <c r="E39" s="45">
        <v>4</v>
      </c>
      <c r="F39" s="45">
        <v>4</v>
      </c>
      <c r="G39" s="45">
        <v>4</v>
      </c>
      <c r="H39" s="45">
        <v>4</v>
      </c>
      <c r="I39" s="45">
        <v>3</v>
      </c>
      <c r="J39" s="45">
        <v>3</v>
      </c>
      <c r="K39" s="46">
        <v>4</v>
      </c>
      <c r="L39" s="51">
        <f t="shared" si="0"/>
        <v>38</v>
      </c>
    </row>
    <row r="40" spans="1:22" x14ac:dyDescent="0.25">
      <c r="A40" s="4">
        <v>36</v>
      </c>
      <c r="B40" s="41">
        <v>5</v>
      </c>
      <c r="C40" s="42">
        <v>5</v>
      </c>
      <c r="D40" s="42">
        <v>4</v>
      </c>
      <c r="E40" s="42">
        <v>4</v>
      </c>
      <c r="F40" s="42">
        <v>5</v>
      </c>
      <c r="G40" s="42">
        <v>5</v>
      </c>
      <c r="H40" s="42">
        <v>4</v>
      </c>
      <c r="I40" s="42">
        <v>5</v>
      </c>
      <c r="J40" s="42">
        <v>5</v>
      </c>
      <c r="K40" s="43">
        <v>5</v>
      </c>
      <c r="L40" s="51">
        <f t="shared" si="0"/>
        <v>47</v>
      </c>
    </row>
    <row r="41" spans="1:22" x14ac:dyDescent="0.25">
      <c r="A41" s="4">
        <v>37</v>
      </c>
      <c r="B41" s="44">
        <v>4</v>
      </c>
      <c r="C41" s="45">
        <v>4</v>
      </c>
      <c r="D41" s="45">
        <v>4</v>
      </c>
      <c r="E41" s="45">
        <v>4</v>
      </c>
      <c r="F41" s="45">
        <v>4</v>
      </c>
      <c r="G41" s="45">
        <v>4</v>
      </c>
      <c r="H41" s="45">
        <v>4</v>
      </c>
      <c r="I41" s="45">
        <v>4</v>
      </c>
      <c r="J41" s="45">
        <v>4</v>
      </c>
      <c r="K41" s="46">
        <v>4</v>
      </c>
      <c r="L41" s="51">
        <f t="shared" si="0"/>
        <v>40</v>
      </c>
    </row>
    <row r="42" spans="1:22" x14ac:dyDescent="0.25">
      <c r="A42" s="4">
        <v>38</v>
      </c>
      <c r="B42" s="41">
        <v>4</v>
      </c>
      <c r="C42" s="42">
        <v>4</v>
      </c>
      <c r="D42" s="42">
        <v>4</v>
      </c>
      <c r="E42" s="42">
        <v>4</v>
      </c>
      <c r="F42" s="42">
        <v>4</v>
      </c>
      <c r="G42" s="42">
        <v>4</v>
      </c>
      <c r="H42" s="42">
        <v>4</v>
      </c>
      <c r="I42" s="42">
        <v>4</v>
      </c>
      <c r="J42" s="42">
        <v>4</v>
      </c>
      <c r="K42" s="43">
        <v>4</v>
      </c>
      <c r="L42" s="51">
        <f t="shared" si="0"/>
        <v>40</v>
      </c>
    </row>
    <row r="43" spans="1:22" x14ac:dyDescent="0.25">
      <c r="A43" s="4">
        <v>39</v>
      </c>
      <c r="B43" s="44">
        <v>5</v>
      </c>
      <c r="C43" s="45">
        <v>5</v>
      </c>
      <c r="D43" s="45">
        <v>5</v>
      </c>
      <c r="E43" s="45">
        <v>5</v>
      </c>
      <c r="F43" s="45">
        <v>5</v>
      </c>
      <c r="G43" s="45">
        <v>5</v>
      </c>
      <c r="H43" s="45">
        <v>5</v>
      </c>
      <c r="I43" s="45">
        <v>5</v>
      </c>
      <c r="J43" s="45">
        <v>5</v>
      </c>
      <c r="K43" s="46">
        <v>5</v>
      </c>
      <c r="L43" s="51">
        <f t="shared" si="0"/>
        <v>50</v>
      </c>
    </row>
    <row r="44" spans="1:22" x14ac:dyDescent="0.25">
      <c r="A44" s="4">
        <v>40</v>
      </c>
      <c r="B44" s="41">
        <v>4</v>
      </c>
      <c r="C44" s="42">
        <v>3</v>
      </c>
      <c r="D44" s="42">
        <v>4</v>
      </c>
      <c r="E44" s="42">
        <v>3</v>
      </c>
      <c r="F44" s="42">
        <v>4</v>
      </c>
      <c r="G44" s="42">
        <v>4</v>
      </c>
      <c r="H44" s="42">
        <v>4</v>
      </c>
      <c r="I44" s="42">
        <v>4</v>
      </c>
      <c r="J44" s="42">
        <v>4</v>
      </c>
      <c r="K44" s="43">
        <v>4</v>
      </c>
      <c r="L44" s="51">
        <f t="shared" si="0"/>
        <v>38</v>
      </c>
    </row>
    <row r="45" spans="1:22" x14ac:dyDescent="0.25">
      <c r="A45" s="4">
        <v>41</v>
      </c>
      <c r="B45" s="44">
        <v>5</v>
      </c>
      <c r="C45" s="45">
        <v>5</v>
      </c>
      <c r="D45" s="45">
        <v>4</v>
      </c>
      <c r="E45" s="45">
        <v>5</v>
      </c>
      <c r="F45" s="45">
        <v>5</v>
      </c>
      <c r="G45" s="45">
        <v>4</v>
      </c>
      <c r="H45" s="45">
        <v>4</v>
      </c>
      <c r="I45" s="45">
        <v>5</v>
      </c>
      <c r="J45" s="45">
        <v>5</v>
      </c>
      <c r="K45" s="46">
        <v>5</v>
      </c>
      <c r="L45" s="51">
        <f>SUM(B45:K45)</f>
        <v>47</v>
      </c>
    </row>
    <row r="46" spans="1:22" x14ac:dyDescent="0.25">
      <c r="A46" s="4">
        <v>42</v>
      </c>
      <c r="B46" s="41">
        <v>4</v>
      </c>
      <c r="C46" s="9">
        <v>3</v>
      </c>
      <c r="D46" s="42">
        <v>4</v>
      </c>
      <c r="E46" s="42">
        <v>4</v>
      </c>
      <c r="F46" s="42">
        <v>4</v>
      </c>
      <c r="G46" s="42">
        <v>4</v>
      </c>
      <c r="H46" s="42">
        <v>4</v>
      </c>
      <c r="I46" s="42">
        <v>4</v>
      </c>
      <c r="J46" s="42">
        <v>4</v>
      </c>
      <c r="K46" s="43">
        <v>4</v>
      </c>
      <c r="L46" s="51">
        <f t="shared" si="0"/>
        <v>39</v>
      </c>
    </row>
    <row r="47" spans="1:22" x14ac:dyDescent="0.25">
      <c r="A47" s="4">
        <v>43</v>
      </c>
      <c r="B47" s="44">
        <v>4</v>
      </c>
      <c r="C47" s="9">
        <v>3</v>
      </c>
      <c r="D47" s="45">
        <v>4</v>
      </c>
      <c r="E47" s="45">
        <v>4</v>
      </c>
      <c r="F47" s="45">
        <v>4</v>
      </c>
      <c r="G47" s="45">
        <v>4</v>
      </c>
      <c r="H47" s="45">
        <v>4</v>
      </c>
      <c r="I47" s="45">
        <v>4</v>
      </c>
      <c r="J47" s="45">
        <v>4</v>
      </c>
      <c r="K47" s="46">
        <v>4</v>
      </c>
      <c r="L47" s="51">
        <f>SUM(B47:K47)</f>
        <v>39</v>
      </c>
    </row>
    <row r="48" spans="1:22" x14ac:dyDescent="0.25">
      <c r="A48" s="4">
        <v>44</v>
      </c>
      <c r="B48" s="41">
        <v>4</v>
      </c>
      <c r="C48" s="9">
        <v>3</v>
      </c>
      <c r="D48" s="42">
        <v>4</v>
      </c>
      <c r="E48" s="42">
        <v>4</v>
      </c>
      <c r="F48" s="42">
        <v>4</v>
      </c>
      <c r="G48" s="42">
        <v>4</v>
      </c>
      <c r="H48" s="42">
        <v>4</v>
      </c>
      <c r="I48" s="42">
        <v>4</v>
      </c>
      <c r="J48" s="42">
        <v>4</v>
      </c>
      <c r="K48" s="43">
        <v>4</v>
      </c>
      <c r="L48" s="51">
        <f t="shared" si="0"/>
        <v>39</v>
      </c>
    </row>
    <row r="49" spans="1:12" x14ac:dyDescent="0.25">
      <c r="A49" s="4">
        <v>45</v>
      </c>
      <c r="B49" s="45">
        <v>4</v>
      </c>
      <c r="C49" s="45">
        <v>4</v>
      </c>
      <c r="D49" s="45">
        <v>4</v>
      </c>
      <c r="E49" s="45">
        <v>4</v>
      </c>
      <c r="F49" s="45">
        <v>3</v>
      </c>
      <c r="G49" s="45">
        <v>3</v>
      </c>
      <c r="H49" s="45">
        <v>5</v>
      </c>
      <c r="I49" s="45">
        <v>5</v>
      </c>
      <c r="J49" s="45">
        <v>5</v>
      </c>
      <c r="K49" s="45">
        <v>5</v>
      </c>
      <c r="L49" s="51">
        <f t="shared" si="0"/>
        <v>42</v>
      </c>
    </row>
    <row r="50" spans="1:12" x14ac:dyDescent="0.25">
      <c r="A50" s="4">
        <v>46</v>
      </c>
      <c r="B50" s="41">
        <v>3</v>
      </c>
      <c r="C50" s="42">
        <v>4</v>
      </c>
      <c r="D50" s="42">
        <v>4</v>
      </c>
      <c r="E50" s="42">
        <v>3</v>
      </c>
      <c r="F50" s="42">
        <v>4</v>
      </c>
      <c r="G50" s="42">
        <v>4</v>
      </c>
      <c r="H50" s="42">
        <v>3</v>
      </c>
      <c r="I50" s="42">
        <v>3</v>
      </c>
      <c r="J50" s="42">
        <v>4</v>
      </c>
      <c r="K50" s="43">
        <v>4</v>
      </c>
      <c r="L50" s="51">
        <f t="shared" si="0"/>
        <v>36</v>
      </c>
    </row>
    <row r="51" spans="1:12" x14ac:dyDescent="0.25">
      <c r="A51" s="4">
        <v>47</v>
      </c>
      <c r="B51" s="44">
        <v>4</v>
      </c>
      <c r="C51" s="45">
        <v>4</v>
      </c>
      <c r="D51" s="45">
        <v>3</v>
      </c>
      <c r="E51" s="45">
        <v>4</v>
      </c>
      <c r="F51" s="45">
        <v>3</v>
      </c>
      <c r="G51" s="45">
        <v>3</v>
      </c>
      <c r="H51" s="45">
        <v>3</v>
      </c>
      <c r="I51" s="45">
        <v>3</v>
      </c>
      <c r="J51" s="45">
        <v>5</v>
      </c>
      <c r="K51" s="46">
        <v>5</v>
      </c>
      <c r="L51" s="51">
        <f t="shared" si="0"/>
        <v>37</v>
      </c>
    </row>
    <row r="52" spans="1:12" x14ac:dyDescent="0.25">
      <c r="A52" s="4">
        <v>48</v>
      </c>
      <c r="B52" s="41">
        <v>5</v>
      </c>
      <c r="C52" s="42">
        <v>5</v>
      </c>
      <c r="D52" s="42">
        <v>5</v>
      </c>
      <c r="E52" s="42">
        <v>5</v>
      </c>
      <c r="F52" s="42">
        <v>5</v>
      </c>
      <c r="G52" s="42">
        <v>5</v>
      </c>
      <c r="H52" s="42">
        <v>4</v>
      </c>
      <c r="I52" s="42">
        <v>4</v>
      </c>
      <c r="J52" s="42">
        <v>4</v>
      </c>
      <c r="K52" s="43">
        <v>4</v>
      </c>
      <c r="L52" s="51">
        <f t="shared" si="0"/>
        <v>46</v>
      </c>
    </row>
    <row r="53" spans="1:12" x14ac:dyDescent="0.25">
      <c r="A53" s="4">
        <v>49</v>
      </c>
      <c r="B53" s="44">
        <v>4</v>
      </c>
      <c r="C53" s="45">
        <v>4</v>
      </c>
      <c r="D53" s="45">
        <v>4</v>
      </c>
      <c r="E53" s="45">
        <v>4</v>
      </c>
      <c r="F53" s="45">
        <v>4</v>
      </c>
      <c r="G53" s="45">
        <v>4</v>
      </c>
      <c r="H53" s="45">
        <v>4</v>
      </c>
      <c r="I53" s="45">
        <v>4</v>
      </c>
      <c r="J53" s="45">
        <v>4</v>
      </c>
      <c r="K53" s="46">
        <v>4</v>
      </c>
      <c r="L53" s="51">
        <f t="shared" si="0"/>
        <v>40</v>
      </c>
    </row>
    <row r="54" spans="1:12" x14ac:dyDescent="0.25">
      <c r="A54" s="4">
        <v>50</v>
      </c>
      <c r="B54" s="41">
        <v>4</v>
      </c>
      <c r="C54" s="41">
        <v>4</v>
      </c>
      <c r="D54" s="41">
        <v>4</v>
      </c>
      <c r="E54" s="41">
        <v>4</v>
      </c>
      <c r="F54" s="41">
        <v>4</v>
      </c>
      <c r="G54" s="41">
        <v>4</v>
      </c>
      <c r="H54" s="41">
        <v>4</v>
      </c>
      <c r="I54" s="41">
        <v>4</v>
      </c>
      <c r="J54" s="41">
        <v>4</v>
      </c>
      <c r="K54" s="41">
        <v>4</v>
      </c>
      <c r="L54" s="51">
        <f t="shared" si="0"/>
        <v>40</v>
      </c>
    </row>
    <row r="55" spans="1:12" x14ac:dyDescent="0.25">
      <c r="A55" s="4">
        <v>51</v>
      </c>
      <c r="B55" s="44">
        <v>5</v>
      </c>
      <c r="C55" s="45">
        <v>5</v>
      </c>
      <c r="D55" s="45">
        <v>5</v>
      </c>
      <c r="E55" s="45">
        <v>5</v>
      </c>
      <c r="F55" s="45">
        <v>5</v>
      </c>
      <c r="G55" s="45">
        <v>5</v>
      </c>
      <c r="H55" s="45">
        <v>4</v>
      </c>
      <c r="I55" s="45">
        <v>4</v>
      </c>
      <c r="J55" s="45">
        <v>4</v>
      </c>
      <c r="K55" s="46">
        <v>4</v>
      </c>
      <c r="L55" s="51">
        <f t="shared" si="0"/>
        <v>46</v>
      </c>
    </row>
    <row r="56" spans="1:12" x14ac:dyDescent="0.25">
      <c r="A56" s="4">
        <v>52</v>
      </c>
      <c r="B56" s="41">
        <v>4</v>
      </c>
      <c r="C56" s="42">
        <v>5</v>
      </c>
      <c r="D56" s="42">
        <v>4</v>
      </c>
      <c r="E56" s="9">
        <v>5</v>
      </c>
      <c r="F56" s="42">
        <v>4</v>
      </c>
      <c r="G56" s="42">
        <v>4</v>
      </c>
      <c r="H56" s="42">
        <v>4</v>
      </c>
      <c r="I56" s="42">
        <v>4</v>
      </c>
      <c r="J56" s="42">
        <v>5</v>
      </c>
      <c r="K56" s="43">
        <v>5</v>
      </c>
      <c r="L56" s="51">
        <f t="shared" si="0"/>
        <v>44</v>
      </c>
    </row>
    <row r="57" spans="1:12" x14ac:dyDescent="0.25">
      <c r="A57" s="4">
        <v>53</v>
      </c>
      <c r="B57" s="44">
        <v>5</v>
      </c>
      <c r="C57" s="45">
        <v>5</v>
      </c>
      <c r="D57" s="45">
        <v>4</v>
      </c>
      <c r="E57" s="45">
        <v>4</v>
      </c>
      <c r="F57" s="45">
        <v>4</v>
      </c>
      <c r="G57" s="45">
        <v>4</v>
      </c>
      <c r="H57" s="45">
        <v>4</v>
      </c>
      <c r="I57" s="45">
        <v>5</v>
      </c>
      <c r="J57" s="45">
        <v>5</v>
      </c>
      <c r="K57" s="46">
        <v>4</v>
      </c>
      <c r="L57" s="51">
        <f t="shared" si="0"/>
        <v>44</v>
      </c>
    </row>
    <row r="58" spans="1:12" x14ac:dyDescent="0.25">
      <c r="A58" s="4">
        <v>54</v>
      </c>
      <c r="B58" s="41">
        <v>4</v>
      </c>
      <c r="C58" s="42">
        <v>4</v>
      </c>
      <c r="D58" s="42">
        <v>4</v>
      </c>
      <c r="E58" s="42">
        <v>4</v>
      </c>
      <c r="F58" s="42">
        <v>4</v>
      </c>
      <c r="G58" s="42">
        <v>4</v>
      </c>
      <c r="H58" s="42">
        <v>4</v>
      </c>
      <c r="I58" s="42">
        <v>4</v>
      </c>
      <c r="J58" s="42">
        <v>4</v>
      </c>
      <c r="K58" s="43">
        <v>4</v>
      </c>
      <c r="L58" s="51">
        <f>SUM(B58:K58)</f>
        <v>40</v>
      </c>
    </row>
    <row r="59" spans="1:12" x14ac:dyDescent="0.25">
      <c r="A59" s="4">
        <v>55</v>
      </c>
      <c r="B59" s="44">
        <v>4</v>
      </c>
      <c r="C59" s="45">
        <v>4</v>
      </c>
      <c r="D59" s="45">
        <v>4</v>
      </c>
      <c r="E59" s="45">
        <v>4</v>
      </c>
      <c r="F59" s="45">
        <v>4</v>
      </c>
      <c r="G59" s="45">
        <v>3</v>
      </c>
      <c r="H59" s="45">
        <v>4</v>
      </c>
      <c r="I59" s="45">
        <v>4</v>
      </c>
      <c r="J59" s="45">
        <v>4</v>
      </c>
      <c r="K59" s="46">
        <v>4</v>
      </c>
      <c r="L59" s="51">
        <f t="shared" si="0"/>
        <v>39</v>
      </c>
    </row>
    <row r="60" spans="1:12" x14ac:dyDescent="0.25">
      <c r="A60" s="4">
        <v>56</v>
      </c>
      <c r="B60" s="38">
        <v>5</v>
      </c>
      <c r="C60" s="9">
        <v>5</v>
      </c>
      <c r="D60" s="9">
        <v>5</v>
      </c>
      <c r="E60" s="9">
        <v>5</v>
      </c>
      <c r="F60" s="9">
        <v>5</v>
      </c>
      <c r="G60" s="9">
        <v>5</v>
      </c>
      <c r="H60" s="9">
        <v>5</v>
      </c>
      <c r="I60" s="9">
        <v>5</v>
      </c>
      <c r="J60" s="9">
        <v>5</v>
      </c>
      <c r="K60" s="23">
        <v>5</v>
      </c>
      <c r="L60" s="51">
        <f t="shared" si="0"/>
        <v>50</v>
      </c>
    </row>
    <row r="61" spans="1:12" x14ac:dyDescent="0.25">
      <c r="A61" s="4">
        <v>57</v>
      </c>
      <c r="B61" s="44">
        <v>4</v>
      </c>
      <c r="C61" s="45">
        <v>4</v>
      </c>
      <c r="D61" s="45">
        <v>5</v>
      </c>
      <c r="E61" s="45">
        <v>5</v>
      </c>
      <c r="F61" s="45">
        <v>5</v>
      </c>
      <c r="G61" s="45">
        <v>3</v>
      </c>
      <c r="H61" s="45">
        <v>5</v>
      </c>
      <c r="I61" s="45">
        <v>4</v>
      </c>
      <c r="J61" s="45">
        <v>5</v>
      </c>
      <c r="K61" s="46">
        <v>4</v>
      </c>
      <c r="L61" s="51">
        <f t="shared" si="0"/>
        <v>44</v>
      </c>
    </row>
    <row r="62" spans="1:12" x14ac:dyDescent="0.25">
      <c r="A62" s="4">
        <v>58</v>
      </c>
      <c r="B62" s="41">
        <v>5</v>
      </c>
      <c r="C62" s="42">
        <v>5</v>
      </c>
      <c r="D62" s="42">
        <v>5</v>
      </c>
      <c r="E62" s="42">
        <v>5</v>
      </c>
      <c r="F62" s="42">
        <v>5</v>
      </c>
      <c r="G62" s="42">
        <v>5</v>
      </c>
      <c r="H62" s="42">
        <v>5</v>
      </c>
      <c r="I62" s="42">
        <v>5</v>
      </c>
      <c r="J62" s="42">
        <v>5</v>
      </c>
      <c r="K62" s="43">
        <v>5</v>
      </c>
      <c r="L62" s="51">
        <f t="shared" si="0"/>
        <v>50</v>
      </c>
    </row>
    <row r="63" spans="1:12" x14ac:dyDescent="0.25">
      <c r="A63" s="4">
        <v>59</v>
      </c>
      <c r="B63" s="44">
        <v>5</v>
      </c>
      <c r="C63" s="45">
        <v>5</v>
      </c>
      <c r="D63" s="45">
        <v>4</v>
      </c>
      <c r="E63" s="45">
        <v>4</v>
      </c>
      <c r="F63" s="45">
        <v>5</v>
      </c>
      <c r="G63" s="45">
        <v>5</v>
      </c>
      <c r="H63" s="45">
        <v>4</v>
      </c>
      <c r="I63" s="45">
        <v>5</v>
      </c>
      <c r="J63" s="45">
        <v>5</v>
      </c>
      <c r="K63" s="46">
        <v>5</v>
      </c>
      <c r="L63" s="51">
        <f t="shared" si="0"/>
        <v>47</v>
      </c>
    </row>
    <row r="64" spans="1:12" x14ac:dyDescent="0.25">
      <c r="A64" s="4">
        <v>60</v>
      </c>
      <c r="B64" s="41">
        <v>5</v>
      </c>
      <c r="C64" s="42">
        <v>5</v>
      </c>
      <c r="D64" s="42">
        <v>4</v>
      </c>
      <c r="E64" s="42">
        <v>4</v>
      </c>
      <c r="F64" s="42">
        <v>5</v>
      </c>
      <c r="G64" s="42">
        <v>5</v>
      </c>
      <c r="H64" s="42">
        <v>4</v>
      </c>
      <c r="I64" s="42">
        <v>5</v>
      </c>
      <c r="J64" s="42">
        <v>5</v>
      </c>
      <c r="K64" s="43">
        <v>5</v>
      </c>
      <c r="L64" s="51">
        <f>SUM(B64:K64)</f>
        <v>47</v>
      </c>
    </row>
  </sheetData>
  <mergeCells count="2">
    <mergeCell ref="B3:K3"/>
    <mergeCell ref="A3:A4"/>
  </mergeCells>
  <pageMargins left="0.7" right="0.7" top="0.75" bottom="0.75" header="0.3" footer="0.3"/>
  <pageSetup orientation="portrait" horizontalDpi="360" verticalDpi="360" r:id="rId1"/>
  <ignoredErrors>
    <ignoredError sqref="L58:L6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3:H53"/>
  <sheetViews>
    <sheetView topLeftCell="A11" workbookViewId="0">
      <selection activeCell="G25" sqref="G25:G27"/>
    </sheetView>
  </sheetViews>
  <sheetFormatPr defaultRowHeight="15" x14ac:dyDescent="0.25"/>
  <cols>
    <col min="2" max="2" width="27.7109375" customWidth="1"/>
    <col min="3" max="3" width="13.7109375" customWidth="1"/>
    <col min="4" max="4" width="13.85546875" customWidth="1"/>
    <col min="5" max="5" width="13.140625" customWidth="1"/>
  </cols>
  <sheetData>
    <row r="3" spans="2:4" ht="15.75" x14ac:dyDescent="0.25">
      <c r="B3" s="137" t="s">
        <v>335</v>
      </c>
      <c r="C3" s="138" t="s">
        <v>336</v>
      </c>
      <c r="D3" s="139" t="s">
        <v>337</v>
      </c>
    </row>
    <row r="4" spans="2:4" ht="15.75" x14ac:dyDescent="0.25">
      <c r="B4" s="114" t="s">
        <v>338</v>
      </c>
      <c r="C4" s="115"/>
      <c r="D4" s="116"/>
    </row>
    <row r="5" spans="2:4" ht="15.75" x14ac:dyDescent="0.25">
      <c r="B5" s="117" t="s">
        <v>339</v>
      </c>
      <c r="C5" s="118">
        <v>31</v>
      </c>
      <c r="D5" s="136" t="s">
        <v>348</v>
      </c>
    </row>
    <row r="6" spans="2:4" ht="15.75" x14ac:dyDescent="0.25">
      <c r="B6" s="117" t="s">
        <v>340</v>
      </c>
      <c r="C6" s="118">
        <v>27</v>
      </c>
      <c r="D6" s="119">
        <v>0.45</v>
      </c>
    </row>
    <row r="7" spans="2:4" ht="15.75" x14ac:dyDescent="0.25">
      <c r="B7" s="121" t="s">
        <v>241</v>
      </c>
      <c r="C7" s="122">
        <v>2</v>
      </c>
      <c r="D7" s="123">
        <v>3.3300000000000003E-2</v>
      </c>
    </row>
    <row r="8" spans="2:4" ht="15.75" x14ac:dyDescent="0.25">
      <c r="B8" s="114" t="s">
        <v>346</v>
      </c>
      <c r="C8" s="115"/>
      <c r="D8" s="116"/>
    </row>
    <row r="9" spans="2:4" ht="15.75" x14ac:dyDescent="0.25">
      <c r="B9" s="117" t="s">
        <v>341</v>
      </c>
      <c r="C9" s="118">
        <v>1</v>
      </c>
      <c r="D9" s="120">
        <v>1.67E-2</v>
      </c>
    </row>
    <row r="10" spans="2:4" ht="15.75" x14ac:dyDescent="0.25">
      <c r="B10" s="117" t="s">
        <v>342</v>
      </c>
      <c r="C10" s="118">
        <v>15</v>
      </c>
      <c r="D10" s="119">
        <v>0.25</v>
      </c>
    </row>
    <row r="11" spans="2:4" ht="15.75" x14ac:dyDescent="0.25">
      <c r="B11" s="117" t="s">
        <v>343</v>
      </c>
      <c r="C11" s="118">
        <v>17</v>
      </c>
      <c r="D11" s="120">
        <v>0.2833</v>
      </c>
    </row>
    <row r="12" spans="2:4" ht="15.75" x14ac:dyDescent="0.25">
      <c r="B12" s="117" t="s">
        <v>344</v>
      </c>
      <c r="C12" s="118">
        <v>17</v>
      </c>
      <c r="D12" s="120">
        <v>0.2833</v>
      </c>
    </row>
    <row r="13" spans="2:4" ht="15.75" x14ac:dyDescent="0.25">
      <c r="B13" s="121" t="s">
        <v>241</v>
      </c>
      <c r="C13" s="122">
        <v>10</v>
      </c>
      <c r="D13" s="123">
        <v>0.16669999999999999</v>
      </c>
    </row>
    <row r="14" spans="2:4" ht="15.75" x14ac:dyDescent="0.25">
      <c r="B14" s="114" t="s">
        <v>345</v>
      </c>
      <c r="C14" s="115"/>
      <c r="D14" s="116"/>
    </row>
    <row r="15" spans="2:4" ht="15.75" x14ac:dyDescent="0.25">
      <c r="B15" s="117" t="s">
        <v>110</v>
      </c>
      <c r="C15" s="118">
        <v>3</v>
      </c>
      <c r="D15" s="119">
        <v>0.05</v>
      </c>
    </row>
    <row r="16" spans="2:4" ht="15.75" x14ac:dyDescent="0.25">
      <c r="B16" s="117" t="s">
        <v>170</v>
      </c>
      <c r="C16" s="118">
        <v>2</v>
      </c>
      <c r="D16" s="120">
        <v>3.3300000000000003E-2</v>
      </c>
    </row>
    <row r="17" spans="2:7" ht="15.75" x14ac:dyDescent="0.25">
      <c r="B17" s="117" t="s">
        <v>65</v>
      </c>
      <c r="C17" s="118">
        <v>39</v>
      </c>
      <c r="D17" s="119">
        <v>0.65</v>
      </c>
    </row>
    <row r="18" spans="2:7" ht="15.75" x14ac:dyDescent="0.25">
      <c r="B18" s="117" t="s">
        <v>84</v>
      </c>
      <c r="C18" s="118">
        <v>13</v>
      </c>
      <c r="D18" s="120">
        <v>0.2167</v>
      </c>
    </row>
    <row r="19" spans="2:7" ht="15.75" x14ac:dyDescent="0.25">
      <c r="B19" s="117" t="s">
        <v>246</v>
      </c>
      <c r="C19" s="118" t="s">
        <v>224</v>
      </c>
      <c r="D19" s="136" t="s">
        <v>223</v>
      </c>
    </row>
    <row r="20" spans="2:7" ht="15.75" x14ac:dyDescent="0.25">
      <c r="B20" s="121" t="s">
        <v>241</v>
      </c>
      <c r="C20" s="122">
        <v>3</v>
      </c>
      <c r="D20" s="135">
        <v>0.05</v>
      </c>
    </row>
    <row r="21" spans="2:7" ht="15.75" x14ac:dyDescent="0.25">
      <c r="B21" s="114" t="s">
        <v>247</v>
      </c>
      <c r="C21" s="115"/>
      <c r="D21" s="116"/>
    </row>
    <row r="22" spans="2:7" ht="15.75" x14ac:dyDescent="0.25">
      <c r="B22" s="117" t="s">
        <v>91</v>
      </c>
      <c r="C22" s="118">
        <v>6</v>
      </c>
      <c r="D22" s="119">
        <v>0.1</v>
      </c>
      <c r="E22" s="183" t="s">
        <v>350</v>
      </c>
      <c r="F22" s="184">
        <f>C22+C23+C24</f>
        <v>22</v>
      </c>
      <c r="G22" s="185">
        <f>D22+D23+D24</f>
        <v>0.36659999999999998</v>
      </c>
    </row>
    <row r="23" spans="2:7" ht="15.75" x14ac:dyDescent="0.25">
      <c r="B23" s="117" t="s">
        <v>79</v>
      </c>
      <c r="C23" s="118">
        <v>11</v>
      </c>
      <c r="D23" s="120">
        <v>0.18329999999999999</v>
      </c>
      <c r="E23" s="183"/>
      <c r="F23" s="184"/>
      <c r="G23" s="185"/>
    </row>
    <row r="24" spans="2:7" ht="15.75" x14ac:dyDescent="0.25">
      <c r="B24" s="117" t="s">
        <v>114</v>
      </c>
      <c r="C24" s="118">
        <v>5</v>
      </c>
      <c r="D24" s="120">
        <v>8.3299999999999999E-2</v>
      </c>
      <c r="E24" s="183"/>
      <c r="F24" s="184"/>
      <c r="G24" s="185"/>
    </row>
    <row r="25" spans="2:7" ht="15.75" x14ac:dyDescent="0.25">
      <c r="B25" s="117" t="s">
        <v>66</v>
      </c>
      <c r="C25" s="118">
        <v>4</v>
      </c>
      <c r="D25" s="120">
        <v>6.6699999999999995E-2</v>
      </c>
      <c r="E25" s="183" t="s">
        <v>157</v>
      </c>
      <c r="F25" s="186">
        <f>SUM(C25:C28)</f>
        <v>38</v>
      </c>
      <c r="G25" s="187">
        <f>SUM(D25:D27)</f>
        <v>0.5333</v>
      </c>
    </row>
    <row r="26" spans="2:7" ht="15.75" x14ac:dyDescent="0.25">
      <c r="B26" s="117" t="s">
        <v>108</v>
      </c>
      <c r="C26" s="118">
        <v>2</v>
      </c>
      <c r="D26" s="120">
        <v>3.3300000000000003E-2</v>
      </c>
      <c r="E26" s="183"/>
      <c r="F26" s="186"/>
      <c r="G26" s="186"/>
    </row>
    <row r="27" spans="2:7" ht="15.75" x14ac:dyDescent="0.25">
      <c r="B27" s="117" t="s">
        <v>157</v>
      </c>
      <c r="C27" s="118">
        <v>26</v>
      </c>
      <c r="D27" s="120">
        <v>0.43330000000000002</v>
      </c>
      <c r="E27" s="183"/>
      <c r="F27" s="186"/>
      <c r="G27" s="186"/>
    </row>
    <row r="28" spans="2:7" ht="15.75" x14ac:dyDescent="0.25">
      <c r="B28" s="121" t="s">
        <v>241</v>
      </c>
      <c r="C28" s="122">
        <v>6</v>
      </c>
      <c r="D28" s="135">
        <v>0.1</v>
      </c>
    </row>
    <row r="29" spans="2:7" ht="15.75" x14ac:dyDescent="0.25">
      <c r="B29" s="124" t="s">
        <v>248</v>
      </c>
      <c r="C29" s="125"/>
      <c r="D29" s="126"/>
    </row>
    <row r="30" spans="2:7" ht="15.75" x14ac:dyDescent="0.25">
      <c r="B30" s="127" t="s">
        <v>328</v>
      </c>
      <c r="C30" s="128">
        <v>4</v>
      </c>
      <c r="D30" s="129">
        <v>6.6699999999999995E-2</v>
      </c>
      <c r="E30" t="s">
        <v>354</v>
      </c>
      <c r="F30" s="128">
        <v>19</v>
      </c>
      <c r="G30" s="129">
        <v>0.31669999999999998</v>
      </c>
    </row>
    <row r="31" spans="2:7" ht="30" x14ac:dyDescent="0.25">
      <c r="B31" s="127" t="s">
        <v>329</v>
      </c>
      <c r="C31" s="128">
        <v>19</v>
      </c>
      <c r="D31" s="129">
        <v>0.31669999999999998</v>
      </c>
      <c r="E31" s="11" t="s">
        <v>355</v>
      </c>
      <c r="F31" s="128">
        <v>26</v>
      </c>
      <c r="G31" s="129">
        <v>0.43330000000000002</v>
      </c>
    </row>
    <row r="32" spans="2:7" ht="15.75" x14ac:dyDescent="0.25">
      <c r="B32" s="127" t="s">
        <v>158</v>
      </c>
      <c r="C32" s="128">
        <v>3</v>
      </c>
      <c r="D32" s="130">
        <v>0.05</v>
      </c>
      <c r="E32" t="s">
        <v>157</v>
      </c>
      <c r="F32">
        <f>C30+C32+C34+C35</f>
        <v>12</v>
      </c>
      <c r="G32">
        <f>F32/60*100</f>
        <v>20</v>
      </c>
    </row>
    <row r="33" spans="2:8" ht="31.5" x14ac:dyDescent="0.25">
      <c r="B33" s="131" t="s">
        <v>334</v>
      </c>
      <c r="C33" s="128">
        <v>26</v>
      </c>
      <c r="D33" s="129">
        <v>0.43330000000000002</v>
      </c>
      <c r="E33" t="s">
        <v>356</v>
      </c>
      <c r="F33" s="133">
        <v>3</v>
      </c>
      <c r="G33" s="134">
        <v>0.05</v>
      </c>
    </row>
    <row r="34" spans="2:8" ht="15.75" x14ac:dyDescent="0.25">
      <c r="B34" s="127" t="s">
        <v>249</v>
      </c>
      <c r="C34" s="128">
        <v>4</v>
      </c>
      <c r="D34" s="129">
        <v>6.6699999999999995E-2</v>
      </c>
      <c r="F34">
        <f>SUM(F30:F33)</f>
        <v>60</v>
      </c>
      <c r="G34" s="111">
        <f>SUM(G30:G33)</f>
        <v>20.8</v>
      </c>
    </row>
    <row r="35" spans="2:8" ht="15.75" x14ac:dyDescent="0.25">
      <c r="B35" s="127" t="s">
        <v>155</v>
      </c>
      <c r="C35" s="128">
        <v>1</v>
      </c>
      <c r="D35" s="129">
        <v>1.67E-2</v>
      </c>
    </row>
    <row r="36" spans="2:8" ht="15.75" x14ac:dyDescent="0.25">
      <c r="B36" s="132" t="s">
        <v>241</v>
      </c>
      <c r="C36" s="133">
        <v>3</v>
      </c>
      <c r="D36" s="134">
        <v>0.05</v>
      </c>
    </row>
    <row r="37" spans="2:8" ht="15.75" x14ac:dyDescent="0.25">
      <c r="B37" s="114" t="s">
        <v>347</v>
      </c>
      <c r="C37" s="115"/>
      <c r="D37" s="116"/>
      <c r="E37" s="110"/>
      <c r="F37" s="110"/>
      <c r="G37" s="110"/>
      <c r="H37" s="110"/>
    </row>
    <row r="38" spans="2:8" ht="15.75" x14ac:dyDescent="0.25">
      <c r="B38" s="117" t="s">
        <v>349</v>
      </c>
      <c r="C38" s="118">
        <v>18</v>
      </c>
      <c r="D38" s="119">
        <v>0.3</v>
      </c>
      <c r="E38" s="110" t="s">
        <v>352</v>
      </c>
      <c r="F38" s="110">
        <v>4</v>
      </c>
      <c r="G38" s="110">
        <f>F38/60*100</f>
        <v>6.666666666666667</v>
      </c>
      <c r="H38" s="110"/>
    </row>
    <row r="39" spans="2:8" ht="15.75" x14ac:dyDescent="0.25">
      <c r="B39" s="117" t="s">
        <v>252</v>
      </c>
      <c r="C39" s="118">
        <v>14</v>
      </c>
      <c r="D39" s="120">
        <v>0.23330000000000001</v>
      </c>
      <c r="E39" s="110" t="s">
        <v>351</v>
      </c>
      <c r="F39" s="110">
        <v>14</v>
      </c>
      <c r="G39" s="110">
        <f>F39/60*100</f>
        <v>23.333333333333332</v>
      </c>
      <c r="H39" s="110"/>
    </row>
    <row r="40" spans="2:8" ht="15.75" x14ac:dyDescent="0.25">
      <c r="B40" s="117" t="s">
        <v>251</v>
      </c>
      <c r="C40" s="118">
        <v>18</v>
      </c>
      <c r="D40" s="119">
        <v>0.3</v>
      </c>
      <c r="E40" s="110" t="s">
        <v>353</v>
      </c>
      <c r="F40" s="110">
        <f>C39+C40+C41</f>
        <v>35</v>
      </c>
      <c r="G40" s="110">
        <f>F40/60*100</f>
        <v>58.333333333333336</v>
      </c>
      <c r="H40" s="110"/>
    </row>
    <row r="41" spans="2:8" ht="15.75" x14ac:dyDescent="0.25">
      <c r="B41" s="117" t="s">
        <v>238</v>
      </c>
      <c r="C41" s="118">
        <v>3</v>
      </c>
      <c r="D41" s="119">
        <v>0.05</v>
      </c>
      <c r="E41" s="110"/>
      <c r="F41" s="140">
        <v>7</v>
      </c>
      <c r="G41" s="110">
        <f>F41/60*100</f>
        <v>11.666666666666666</v>
      </c>
      <c r="H41" s="110"/>
    </row>
    <row r="42" spans="2:8" ht="15.75" x14ac:dyDescent="0.25">
      <c r="B42" s="121" t="s">
        <v>241</v>
      </c>
      <c r="C42" s="122">
        <v>7</v>
      </c>
      <c r="D42" s="123">
        <v>0.1167</v>
      </c>
      <c r="E42" s="110"/>
      <c r="F42" s="110">
        <f>SUM(F38:F41)</f>
        <v>60</v>
      </c>
      <c r="G42" s="110">
        <f>F42/60*100</f>
        <v>100</v>
      </c>
      <c r="H42" s="110"/>
    </row>
    <row r="43" spans="2:8" ht="15.75" x14ac:dyDescent="0.25">
      <c r="B43" s="110"/>
      <c r="C43" s="112"/>
      <c r="D43" s="112"/>
    </row>
    <row r="44" spans="2:8" x14ac:dyDescent="0.25">
      <c r="C44" s="113"/>
      <c r="D44" s="113"/>
    </row>
    <row r="45" spans="2:8" x14ac:dyDescent="0.25">
      <c r="C45" s="113"/>
      <c r="D45" s="113"/>
    </row>
    <row r="46" spans="2:8" x14ac:dyDescent="0.25">
      <c r="C46" s="113"/>
      <c r="D46" s="113"/>
    </row>
    <row r="47" spans="2:8" x14ac:dyDescent="0.25">
      <c r="C47" s="113"/>
      <c r="D47" s="113"/>
    </row>
    <row r="48" spans="2:8" x14ac:dyDescent="0.25">
      <c r="C48" s="113"/>
      <c r="D48" s="113"/>
    </row>
    <row r="49" spans="3:4" x14ac:dyDescent="0.25">
      <c r="C49" s="113"/>
      <c r="D49" s="113"/>
    </row>
    <row r="50" spans="3:4" x14ac:dyDescent="0.25">
      <c r="C50" s="113"/>
      <c r="D50" s="113"/>
    </row>
    <row r="51" spans="3:4" x14ac:dyDescent="0.25">
      <c r="C51" s="113"/>
      <c r="D51" s="113"/>
    </row>
    <row r="52" spans="3:4" x14ac:dyDescent="0.25">
      <c r="C52" s="113"/>
      <c r="D52" s="113"/>
    </row>
    <row r="53" spans="3:4" x14ac:dyDescent="0.25">
      <c r="C53" s="113"/>
      <c r="D53" s="113"/>
    </row>
  </sheetData>
  <mergeCells count="6">
    <mergeCell ref="E22:E24"/>
    <mergeCell ref="E25:E27"/>
    <mergeCell ref="F22:F24"/>
    <mergeCell ref="G22:G24"/>
    <mergeCell ref="F25:F27"/>
    <mergeCell ref="G25:G27"/>
  </mergeCells>
  <pageMargins left="0.7" right="0.7" top="0.75" bottom="0.75" header="0.3" footer="0.3"/>
  <ignoredErrors>
    <ignoredError sqref="G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Q19"/>
  <sheetViews>
    <sheetView topLeftCell="B1" zoomScale="95" zoomScaleNormal="95" workbookViewId="0">
      <selection activeCell="N15" sqref="N15"/>
    </sheetView>
  </sheetViews>
  <sheetFormatPr defaultRowHeight="15" x14ac:dyDescent="0.25"/>
  <cols>
    <col min="2" max="2" width="14.5703125" customWidth="1"/>
  </cols>
  <sheetData>
    <row r="2" spans="1:17" x14ac:dyDescent="0.25">
      <c r="A2" t="s">
        <v>0</v>
      </c>
    </row>
    <row r="4" spans="1:17" ht="15.75" x14ac:dyDescent="0.25">
      <c r="B4" s="188" t="s">
        <v>360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6"/>
    </row>
    <row r="5" spans="1:17" ht="15.75" x14ac:dyDescent="0.25">
      <c r="B5" s="158" t="s">
        <v>357</v>
      </c>
      <c r="C5" s="152">
        <v>1</v>
      </c>
      <c r="D5" s="152">
        <v>2</v>
      </c>
      <c r="E5" s="152">
        <v>3</v>
      </c>
      <c r="F5" s="152">
        <v>4</v>
      </c>
      <c r="G5" s="152">
        <v>5</v>
      </c>
      <c r="H5" s="152">
        <v>6</v>
      </c>
      <c r="I5" s="152">
        <v>7</v>
      </c>
      <c r="J5" s="152">
        <v>8</v>
      </c>
      <c r="K5" s="152">
        <v>9</v>
      </c>
      <c r="L5" s="152">
        <v>10</v>
      </c>
      <c r="M5" s="16"/>
    </row>
    <row r="6" spans="1:17" ht="15.75" x14ac:dyDescent="0.25">
      <c r="B6" s="146" t="s">
        <v>358</v>
      </c>
      <c r="C6" s="147">
        <v>4.33</v>
      </c>
      <c r="D6" s="147">
        <v>4.18</v>
      </c>
      <c r="E6" s="147">
        <v>4.28</v>
      </c>
      <c r="F6" s="147">
        <v>4.1500000000000004</v>
      </c>
      <c r="G6" s="147">
        <v>3.85</v>
      </c>
      <c r="H6" s="147" t="s">
        <v>363</v>
      </c>
      <c r="I6" s="147">
        <v>4.03</v>
      </c>
      <c r="J6" s="147">
        <v>4.18</v>
      </c>
      <c r="K6" s="147">
        <v>4.01</v>
      </c>
      <c r="L6" s="147" t="s">
        <v>359</v>
      </c>
      <c r="M6" s="145">
        <f ca="1">SUM(C6:M6,C8:L8,C10:J10)</f>
        <v>105.61</v>
      </c>
      <c r="N6">
        <f>SUM(C6:L6)</f>
        <v>33.01</v>
      </c>
    </row>
    <row r="7" spans="1:17" ht="15.75" x14ac:dyDescent="0.25">
      <c r="B7" s="146"/>
      <c r="C7" s="152">
        <v>11</v>
      </c>
      <c r="D7" s="152">
        <v>12</v>
      </c>
      <c r="E7" s="152">
        <v>13</v>
      </c>
      <c r="F7" s="152">
        <v>14</v>
      </c>
      <c r="G7" s="152">
        <v>15</v>
      </c>
      <c r="H7" s="152">
        <v>16</v>
      </c>
      <c r="I7" s="152">
        <v>17</v>
      </c>
      <c r="J7" s="152">
        <v>18</v>
      </c>
      <c r="K7" s="152">
        <v>19</v>
      </c>
      <c r="L7" s="152">
        <v>20</v>
      </c>
      <c r="M7" s="141"/>
      <c r="N7" s="145"/>
    </row>
    <row r="8" spans="1:17" ht="15.75" x14ac:dyDescent="0.25">
      <c r="B8" s="146" t="s">
        <v>358</v>
      </c>
      <c r="C8" s="148">
        <v>4.38</v>
      </c>
      <c r="D8" s="148">
        <v>4.0999999999999996</v>
      </c>
      <c r="E8" s="148">
        <v>4.18</v>
      </c>
      <c r="F8" s="148">
        <v>3.95</v>
      </c>
      <c r="G8" s="148">
        <v>3.86</v>
      </c>
      <c r="H8" s="148">
        <v>3.8</v>
      </c>
      <c r="I8" s="148">
        <v>4.12</v>
      </c>
      <c r="J8" s="148">
        <v>4.12</v>
      </c>
      <c r="K8" s="148">
        <v>3.85</v>
      </c>
      <c r="L8" s="148">
        <v>3.78</v>
      </c>
      <c r="M8" s="141"/>
      <c r="N8" s="143">
        <f>SUM(C8:L8)</f>
        <v>40.14</v>
      </c>
      <c r="P8" s="164">
        <f>SUM(N6,N8,N10)</f>
        <v>105.61</v>
      </c>
      <c r="Q8" s="164">
        <f>SUM(C6:L6,C8:L8,C10:J10)</f>
        <v>105.61</v>
      </c>
    </row>
    <row r="9" spans="1:17" ht="15.75" x14ac:dyDescent="0.25">
      <c r="B9" s="146"/>
      <c r="C9" s="152">
        <v>21</v>
      </c>
      <c r="D9" s="152">
        <v>22</v>
      </c>
      <c r="E9" s="152">
        <v>23</v>
      </c>
      <c r="F9" s="152">
        <v>24</v>
      </c>
      <c r="G9" s="152">
        <v>25</v>
      </c>
      <c r="H9" s="152">
        <v>26</v>
      </c>
      <c r="I9" s="152">
        <v>27</v>
      </c>
      <c r="J9" s="152">
        <v>28</v>
      </c>
      <c r="K9" s="153"/>
      <c r="L9" s="154"/>
      <c r="M9" s="141"/>
      <c r="N9" s="145"/>
    </row>
    <row r="10" spans="1:17" ht="15.75" x14ac:dyDescent="0.25">
      <c r="B10" s="146" t="s">
        <v>358</v>
      </c>
      <c r="C10" s="151">
        <v>3.88</v>
      </c>
      <c r="D10" s="151">
        <v>3.98</v>
      </c>
      <c r="E10" s="151">
        <v>4.13</v>
      </c>
      <c r="F10" s="151">
        <v>4.18</v>
      </c>
      <c r="G10" s="151">
        <v>3.95</v>
      </c>
      <c r="H10" s="151">
        <v>3.9</v>
      </c>
      <c r="I10" s="151">
        <v>4.21</v>
      </c>
      <c r="J10" s="151">
        <v>4.2300000000000004</v>
      </c>
      <c r="K10" s="155"/>
      <c r="L10" s="156"/>
      <c r="N10" s="143">
        <f>SUM(C10:J10)</f>
        <v>32.459999999999994</v>
      </c>
    </row>
    <row r="11" spans="1:17" ht="15.75" x14ac:dyDescent="0.25">
      <c r="B11" s="149" t="s">
        <v>364</v>
      </c>
      <c r="C11" s="157">
        <v>3.77</v>
      </c>
      <c r="D11" s="64"/>
      <c r="E11" s="64"/>
      <c r="F11" s="64"/>
      <c r="G11" s="64"/>
      <c r="H11" s="64"/>
      <c r="I11" s="64"/>
      <c r="J11" s="64"/>
      <c r="K11" s="64"/>
      <c r="L11" s="150"/>
      <c r="M11" s="144"/>
      <c r="P11">
        <f>P8/28</f>
        <v>3.7717857142857141</v>
      </c>
      <c r="Q11">
        <f>Q8/28</f>
        <v>3.7717857142857141</v>
      </c>
    </row>
    <row r="12" spans="1:17" ht="15.75" x14ac:dyDescent="0.25">
      <c r="B12" s="188" t="s">
        <v>361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</row>
    <row r="13" spans="1:17" ht="15.75" x14ac:dyDescent="0.25">
      <c r="B13" s="158" t="s">
        <v>357</v>
      </c>
      <c r="C13" s="152">
        <v>1</v>
      </c>
      <c r="D13" s="152">
        <v>2</v>
      </c>
      <c r="E13" s="152">
        <v>3</v>
      </c>
      <c r="F13" s="152">
        <v>4</v>
      </c>
      <c r="G13" s="152">
        <v>5</v>
      </c>
      <c r="H13" s="152">
        <v>6</v>
      </c>
      <c r="I13" s="152">
        <v>7</v>
      </c>
      <c r="J13" s="152">
        <v>8</v>
      </c>
      <c r="K13" s="152">
        <v>9</v>
      </c>
      <c r="L13" s="152">
        <v>10</v>
      </c>
    </row>
    <row r="14" spans="1:17" ht="15.75" x14ac:dyDescent="0.25">
      <c r="B14" s="146" t="s">
        <v>358</v>
      </c>
      <c r="C14" s="148">
        <v>4.3</v>
      </c>
      <c r="D14" s="148">
        <v>4.166666666666667</v>
      </c>
      <c r="E14" s="148">
        <v>4.0666666666666664</v>
      </c>
      <c r="F14" s="148">
        <v>4.0999999999999996</v>
      </c>
      <c r="G14" s="148">
        <v>4.1166666666666663</v>
      </c>
      <c r="H14" s="148">
        <v>4.1166666666666663</v>
      </c>
      <c r="I14" s="148">
        <v>4.05</v>
      </c>
      <c r="J14" s="148">
        <v>4.2333333333333334</v>
      </c>
      <c r="K14" s="148">
        <v>4.4000000000000004</v>
      </c>
      <c r="L14" s="148">
        <v>4.3833333333333337</v>
      </c>
      <c r="M14" s="142">
        <f>SUM(C14:L14)</f>
        <v>41.93333333333333</v>
      </c>
    </row>
    <row r="15" spans="1:17" ht="15.75" x14ac:dyDescent="0.25">
      <c r="B15" s="149" t="s">
        <v>364</v>
      </c>
      <c r="C15" s="163">
        <v>4.1900000000000004</v>
      </c>
      <c r="D15" s="165"/>
      <c r="E15" s="165"/>
      <c r="F15" s="165"/>
      <c r="G15" s="165"/>
      <c r="H15" s="165"/>
      <c r="I15" s="165"/>
      <c r="J15" s="165"/>
      <c r="K15" s="165"/>
      <c r="L15" s="166"/>
      <c r="M15">
        <f>M14/10</f>
        <v>4.1933333333333334</v>
      </c>
    </row>
    <row r="16" spans="1:17" ht="15.75" x14ac:dyDescent="0.25">
      <c r="B16" s="188" t="s">
        <v>362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2:13" ht="15.75" x14ac:dyDescent="0.25">
      <c r="B17" s="158" t="s">
        <v>357</v>
      </c>
      <c r="C17" s="152">
        <v>1</v>
      </c>
      <c r="D17" s="152">
        <v>2</v>
      </c>
      <c r="E17" s="152">
        <v>3</v>
      </c>
      <c r="F17" s="152">
        <v>4</v>
      </c>
      <c r="G17" s="152">
        <v>5</v>
      </c>
      <c r="H17" s="152">
        <v>6</v>
      </c>
      <c r="I17" s="152">
        <v>7</v>
      </c>
      <c r="J17" s="152">
        <v>8</v>
      </c>
      <c r="K17" s="161"/>
      <c r="L17" s="160"/>
    </row>
    <row r="18" spans="2:13" ht="15.75" x14ac:dyDescent="0.25">
      <c r="B18" s="146" t="s">
        <v>358</v>
      </c>
      <c r="C18" s="148">
        <v>4.5</v>
      </c>
      <c r="D18" s="148">
        <v>4.4333333333333336</v>
      </c>
      <c r="E18" s="148">
        <v>4.3833333333333337</v>
      </c>
      <c r="F18" s="148">
        <v>4.45</v>
      </c>
      <c r="G18" s="148">
        <v>4.3666666666666663</v>
      </c>
      <c r="H18" s="148">
        <v>4.3833333333333337</v>
      </c>
      <c r="I18" s="148">
        <v>4.5333333333333332</v>
      </c>
      <c r="J18" s="148">
        <v>4.2833333333333332</v>
      </c>
      <c r="K18" s="162"/>
      <c r="L18" s="159"/>
      <c r="M18" s="143">
        <f>SUM(C18:J18)</f>
        <v>35.333333333333329</v>
      </c>
    </row>
    <row r="19" spans="2:13" ht="15.75" x14ac:dyDescent="0.25">
      <c r="B19" s="149" t="s">
        <v>364</v>
      </c>
      <c r="C19" s="163">
        <v>4.42</v>
      </c>
      <c r="D19" s="64"/>
      <c r="E19" s="64"/>
      <c r="F19" s="64"/>
      <c r="G19" s="64"/>
      <c r="H19" s="64"/>
      <c r="I19" s="64"/>
      <c r="J19" s="64"/>
      <c r="K19" s="64"/>
      <c r="L19" s="150"/>
      <c r="M19" s="144">
        <f>M18/8</f>
        <v>4.4166666666666661</v>
      </c>
    </row>
  </sheetData>
  <mergeCells count="3">
    <mergeCell ref="B4:L4"/>
    <mergeCell ref="B12:L12"/>
    <mergeCell ref="B16:L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5"/>
  <sheetViews>
    <sheetView topLeftCell="A4" workbookViewId="0">
      <selection activeCell="J10" sqref="J10"/>
    </sheetView>
  </sheetViews>
  <sheetFormatPr defaultRowHeight="15" x14ac:dyDescent="0.25"/>
  <sheetData>
    <row r="7" spans="1:8" x14ac:dyDescent="0.25">
      <c r="D7" s="172">
        <v>1</v>
      </c>
      <c r="E7" s="171">
        <v>2</v>
      </c>
      <c r="F7" s="170">
        <v>3</v>
      </c>
      <c r="G7" s="169">
        <v>4</v>
      </c>
      <c r="H7" s="168">
        <v>5</v>
      </c>
    </row>
    <row r="8" spans="1:8" x14ac:dyDescent="0.25">
      <c r="D8" s="172"/>
      <c r="E8" s="171"/>
      <c r="F8" s="170"/>
      <c r="G8" s="169"/>
      <c r="H8" s="167"/>
    </row>
    <row r="9" spans="1:8" x14ac:dyDescent="0.25">
      <c r="D9" s="172"/>
      <c r="E9" s="171"/>
      <c r="F9" s="170"/>
      <c r="G9" s="169"/>
      <c r="H9" s="167"/>
    </row>
    <row r="10" spans="1:8" x14ac:dyDescent="0.25">
      <c r="D10" s="172"/>
      <c r="E10" s="171"/>
      <c r="F10" s="170"/>
      <c r="G10" s="169"/>
      <c r="H10" s="167"/>
    </row>
    <row r="11" spans="1:8" x14ac:dyDescent="0.25">
      <c r="D11" s="172"/>
      <c r="E11" s="171"/>
      <c r="F11" s="170"/>
      <c r="G11" s="169"/>
      <c r="H11" s="167"/>
    </row>
    <row r="12" spans="1:8" x14ac:dyDescent="0.25">
      <c r="D12" s="172"/>
      <c r="E12" s="171"/>
      <c r="F12" s="170"/>
      <c r="G12" s="169"/>
      <c r="H12" s="167"/>
    </row>
    <row r="13" spans="1:8" x14ac:dyDescent="0.25">
      <c r="D13" s="172"/>
      <c r="E13" s="171"/>
      <c r="F13" s="170"/>
      <c r="G13" s="169"/>
      <c r="H13" s="167"/>
    </row>
    <row r="14" spans="1:8" x14ac:dyDescent="0.25">
      <c r="D14" s="172"/>
      <c r="E14" s="171"/>
      <c r="F14" s="170"/>
      <c r="G14" s="169"/>
      <c r="H14" s="167"/>
    </row>
    <row r="16" spans="1:8" x14ac:dyDescent="0.25">
      <c r="A16" t="s">
        <v>365</v>
      </c>
    </row>
    <row r="17" spans="1:1" x14ac:dyDescent="0.25">
      <c r="A17" t="s">
        <v>366</v>
      </c>
    </row>
    <row r="18" spans="1:1" x14ac:dyDescent="0.25">
      <c r="A18" t="s">
        <v>367</v>
      </c>
    </row>
    <row r="19" spans="1:1" x14ac:dyDescent="0.25">
      <c r="A19" t="s">
        <v>368</v>
      </c>
    </row>
    <row r="20" spans="1:1" x14ac:dyDescent="0.25">
      <c r="A20" t="s">
        <v>369</v>
      </c>
    </row>
    <row r="22" spans="1:1" x14ac:dyDescent="0.25">
      <c r="A22" t="s">
        <v>370</v>
      </c>
    </row>
    <row r="23" spans="1:1" x14ac:dyDescent="0.25">
      <c r="A23" t="s">
        <v>371</v>
      </c>
    </row>
    <row r="24" spans="1:1" x14ac:dyDescent="0.25">
      <c r="A24" t="s">
        <v>372</v>
      </c>
    </row>
    <row r="25" spans="1:1" x14ac:dyDescent="0.25">
      <c r="A25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Data</vt:lpstr>
      <vt:lpstr>Y Mean</vt:lpstr>
      <vt:lpstr>X1 Mean</vt:lpstr>
      <vt:lpstr>X2 Mean</vt:lpstr>
      <vt:lpstr>Kar.Resp</vt:lpstr>
      <vt:lpstr>Frek.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U S T O M E R</dc:creator>
  <cp:lastModifiedBy>C U S T O M E R</cp:lastModifiedBy>
  <dcterms:created xsi:type="dcterms:W3CDTF">2019-09-10T02:58:13Z</dcterms:created>
  <dcterms:modified xsi:type="dcterms:W3CDTF">2019-11-28T16:42:44Z</dcterms:modified>
</cp:coreProperties>
</file>