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nelitian\Penelitian Pribadi untuk Jabfung\"/>
    </mc:Choice>
  </mc:AlternateContent>
  <bookViews>
    <workbookView xWindow="0" yWindow="0" windowWidth="20490" windowHeight="7755" activeTab="2"/>
  </bookViews>
  <sheets>
    <sheet name="Kriteria" sheetId="1" r:id="rId1"/>
    <sheet name="Sampel" sheetId="3" r:id="rId2"/>
    <sheet name="Operasional Variabel " sheetId="2" r:id="rId3"/>
    <sheet name="Penyeusaian Data" sheetId="5" r:id="rId4"/>
    <sheet name="Sheet3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2" l="1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G17" i="2"/>
  <c r="P16" i="2"/>
  <c r="P15" i="2"/>
  <c r="P14" i="2"/>
  <c r="P13" i="2"/>
  <c r="P12" i="2"/>
  <c r="P11" i="2"/>
  <c r="P10" i="2"/>
  <c r="P9" i="2"/>
  <c r="P8" i="2"/>
  <c r="P7" i="2"/>
  <c r="P6" i="2"/>
  <c r="P5" i="2"/>
  <c r="G5" i="2"/>
  <c r="G23" i="2"/>
  <c r="E5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7" i="2"/>
  <c r="F19" i="2"/>
  <c r="F18" i="2"/>
  <c r="F16" i="2"/>
  <c r="F15" i="2"/>
  <c r="F14" i="2"/>
  <c r="F13" i="2"/>
  <c r="F12" i="2"/>
  <c r="F11" i="2"/>
  <c r="F10" i="2"/>
  <c r="F9" i="2"/>
  <c r="F8" i="2"/>
  <c r="F7" i="2"/>
  <c r="F6" i="2"/>
  <c r="F5" i="2"/>
  <c r="M45" i="2" l="1"/>
  <c r="M44" i="2"/>
  <c r="E44" i="2" s="1"/>
  <c r="M22" i="2"/>
  <c r="M21" i="2"/>
  <c r="E21" i="2" s="1"/>
  <c r="M20" i="2"/>
  <c r="Q49" i="2"/>
  <c r="M49" i="2"/>
  <c r="E49" i="2" s="1"/>
  <c r="G49" i="2"/>
  <c r="Q48" i="2"/>
  <c r="R49" i="2" s="1"/>
  <c r="M48" i="2"/>
  <c r="G48" i="2"/>
  <c r="E48" i="2"/>
  <c r="Q47" i="2"/>
  <c r="R48" i="2" s="1"/>
  <c r="G47" i="2"/>
  <c r="M47" i="2"/>
  <c r="E47" i="2" s="1"/>
  <c r="R47" i="2"/>
  <c r="Q46" i="2"/>
  <c r="G46" i="2"/>
  <c r="M46" i="2"/>
  <c r="E46" i="2" s="1"/>
  <c r="Q45" i="2"/>
  <c r="R46" i="2" s="1"/>
  <c r="E45" i="2"/>
  <c r="G45" i="2"/>
  <c r="Q44" i="2"/>
  <c r="R45" i="2" s="1"/>
  <c r="G44" i="2"/>
  <c r="R44" i="2"/>
  <c r="Q22" i="2"/>
  <c r="R22" i="2" s="1"/>
  <c r="G22" i="2"/>
  <c r="E22" i="2"/>
  <c r="Q21" i="2"/>
  <c r="R21" i="2" s="1"/>
  <c r="G21" i="2"/>
  <c r="Q20" i="2"/>
  <c r="R20" i="2" s="1"/>
  <c r="G20" i="2"/>
  <c r="E20" i="2"/>
  <c r="M39" i="2"/>
  <c r="M38" i="2"/>
  <c r="M29" i="2"/>
  <c r="M23" i="2"/>
  <c r="M19" i="2"/>
  <c r="M18" i="2"/>
  <c r="M17" i="2"/>
  <c r="M16" i="2"/>
  <c r="M15" i="2"/>
  <c r="M14" i="2"/>
  <c r="Q14" i="2"/>
  <c r="R6" i="2"/>
  <c r="L10" i="2"/>
  <c r="M10" i="2" s="1"/>
  <c r="L8" i="2"/>
  <c r="L9" i="2"/>
  <c r="M9" i="2" s="1"/>
  <c r="S48" i="2" l="1"/>
  <c r="S47" i="2"/>
  <c r="S49" i="2"/>
  <c r="S45" i="2"/>
  <c r="S44" i="2"/>
  <c r="S46" i="2"/>
  <c r="S21" i="2"/>
  <c r="S22" i="2"/>
  <c r="Q8" i="2"/>
  <c r="R9" i="2" s="1"/>
  <c r="Q9" i="2"/>
  <c r="R10" i="2" s="1"/>
  <c r="Q10" i="2"/>
  <c r="R11" i="2"/>
  <c r="Q11" i="2"/>
  <c r="R12" i="2" s="1"/>
  <c r="Q12" i="2"/>
  <c r="Q13" i="2"/>
  <c r="R14" i="2"/>
  <c r="S14" i="2" s="1"/>
  <c r="R15" i="2"/>
  <c r="Q15" i="2"/>
  <c r="R16" i="2" s="1"/>
  <c r="Q16" i="2"/>
  <c r="R17" i="2"/>
  <c r="Q17" i="2"/>
  <c r="R18" i="2" s="1"/>
  <c r="Q18" i="2"/>
  <c r="R19" i="2" s="1"/>
  <c r="Q19" i="2"/>
  <c r="R23" i="2"/>
  <c r="Q23" i="2"/>
  <c r="R24" i="2" s="1"/>
  <c r="Q24" i="2"/>
  <c r="R25" i="2" s="1"/>
  <c r="Q25" i="2"/>
  <c r="R26" i="2"/>
  <c r="Q26" i="2"/>
  <c r="R27" i="2" s="1"/>
  <c r="Q27" i="2"/>
  <c r="R28" i="2" s="1"/>
  <c r="Q28" i="2"/>
  <c r="R29" i="2"/>
  <c r="Q29" i="2"/>
  <c r="R30" i="2" s="1"/>
  <c r="Q30" i="2"/>
  <c r="R31" i="2" s="1"/>
  <c r="Q31" i="2"/>
  <c r="R32" i="2"/>
  <c r="Q32" i="2"/>
  <c r="R33" i="2" s="1"/>
  <c r="Q33" i="2"/>
  <c r="R34" i="2" s="1"/>
  <c r="Q34" i="2"/>
  <c r="R35" i="2"/>
  <c r="Q35" i="2"/>
  <c r="R36" i="2" s="1"/>
  <c r="Q36" i="2"/>
  <c r="R37" i="2" s="1"/>
  <c r="Q37" i="2"/>
  <c r="R38" i="2"/>
  <c r="Q38" i="2"/>
  <c r="R39" i="2" s="1"/>
  <c r="Q39" i="2"/>
  <c r="R40" i="2" s="1"/>
  <c r="Q40" i="2"/>
  <c r="R41" i="2"/>
  <c r="Q41" i="2"/>
  <c r="R42" i="2" s="1"/>
  <c r="Q42" i="2"/>
  <c r="R43" i="2" s="1"/>
  <c r="Q43" i="2"/>
  <c r="S20" i="2"/>
  <c r="Q7" i="2"/>
  <c r="M7" i="2"/>
  <c r="E7" i="2" s="1"/>
  <c r="Q6" i="2"/>
  <c r="Q5" i="2"/>
  <c r="S5" i="2" s="1"/>
  <c r="S16" i="2" l="1"/>
  <c r="R7" i="2"/>
  <c r="S7" i="2" s="1"/>
  <c r="S6" i="2"/>
  <c r="S15" i="2"/>
  <c r="R13" i="2"/>
  <c r="S13" i="2" s="1"/>
  <c r="S12" i="2"/>
  <c r="S11" i="2"/>
  <c r="R8" i="2"/>
  <c r="S43" i="2" l="1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19" i="2"/>
  <c r="S18" i="2"/>
  <c r="S17" i="2"/>
  <c r="S10" i="2"/>
  <c r="S9" i="2"/>
  <c r="S8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9" i="2"/>
  <c r="G18" i="2"/>
  <c r="G16" i="2"/>
  <c r="G15" i="2"/>
  <c r="G14" i="2"/>
  <c r="G13" i="2"/>
  <c r="G12" i="2"/>
  <c r="G11" i="2"/>
  <c r="G10" i="2"/>
  <c r="G9" i="2"/>
  <c r="G8" i="2"/>
  <c r="G7" i="2"/>
  <c r="G6" i="2"/>
  <c r="M43" i="2"/>
  <c r="E43" i="2" s="1"/>
  <c r="M42" i="2"/>
  <c r="E42" i="2" s="1"/>
  <c r="M41" i="2"/>
  <c r="E41" i="2" s="1"/>
  <c r="M40" i="2"/>
  <c r="E40" i="2" s="1"/>
  <c r="E39" i="2"/>
  <c r="E38" i="2"/>
  <c r="M37" i="2"/>
  <c r="E37" i="2" s="1"/>
  <c r="M36" i="2"/>
  <c r="E36" i="2" s="1"/>
  <c r="M35" i="2"/>
  <c r="E35" i="2" s="1"/>
  <c r="M34" i="2"/>
  <c r="E34" i="2" s="1"/>
  <c r="M33" i="2"/>
  <c r="E33" i="2" s="1"/>
  <c r="M32" i="2"/>
  <c r="E32" i="2" s="1"/>
  <c r="M31" i="2"/>
  <c r="E31" i="2" s="1"/>
  <c r="M30" i="2"/>
  <c r="E30" i="2" s="1"/>
  <c r="E29" i="2"/>
  <c r="M28" i="2"/>
  <c r="E28" i="2" s="1"/>
  <c r="M27" i="2"/>
  <c r="E27" i="2" s="1"/>
  <c r="M26" i="2"/>
  <c r="E26" i="2" s="1"/>
  <c r="M25" i="2"/>
  <c r="E25" i="2" s="1"/>
  <c r="M24" i="2"/>
  <c r="E24" i="2" s="1"/>
  <c r="E23" i="2"/>
  <c r="E19" i="2"/>
  <c r="E18" i="2"/>
  <c r="E17" i="2"/>
  <c r="E16" i="2"/>
  <c r="E15" i="2"/>
  <c r="E14" i="2"/>
  <c r="M13" i="2"/>
  <c r="E13" i="2" s="1"/>
  <c r="M12" i="2"/>
  <c r="E12" i="2" s="1"/>
  <c r="M11" i="2"/>
  <c r="E11" i="2" s="1"/>
  <c r="E10" i="2"/>
  <c r="E9" i="2"/>
  <c r="M8" i="2"/>
  <c r="E8" i="2" s="1"/>
  <c r="M6" i="2"/>
  <c r="E6" i="2" s="1"/>
  <c r="M5" i="2"/>
</calcChain>
</file>

<file path=xl/sharedStrings.xml><?xml version="1.0" encoding="utf-8"?>
<sst xmlns="http://schemas.openxmlformats.org/spreadsheetml/2006/main" count="398" uniqueCount="191">
  <si>
    <t>Daftar Perusahaan Textil dan Garmen tahun 2020</t>
  </si>
  <si>
    <t xml:space="preserve">No. </t>
  </si>
  <si>
    <t>Emiten</t>
  </si>
  <si>
    <t>Saham</t>
  </si>
  <si>
    <t>IPO</t>
  </si>
  <si>
    <t>ADMG</t>
  </si>
  <si>
    <t>Polyscem Indonesi Tbk</t>
  </si>
  <si>
    <t>ARGO</t>
  </si>
  <si>
    <t>Argo Pantes Tbk</t>
  </si>
  <si>
    <t>BELL</t>
  </si>
  <si>
    <t>Trisula Textile Industries Tbk</t>
  </si>
  <si>
    <t>CNTB</t>
  </si>
  <si>
    <t>ERTX</t>
  </si>
  <si>
    <t>ESTI</t>
  </si>
  <si>
    <t>CNTX</t>
  </si>
  <si>
    <t>Century Textile Industry Tbk (saham Biasa)</t>
  </si>
  <si>
    <t>Century Textile Industry Tbk (Saham Seri B)</t>
  </si>
  <si>
    <t>Eratex Djaya Tbk</t>
  </si>
  <si>
    <t>Ever Shine Tex Tbk</t>
  </si>
  <si>
    <t>HDTX</t>
  </si>
  <si>
    <t>Penasia Indo Resources Tbk d.h Panasia Indosyntex Tbk</t>
  </si>
  <si>
    <t>INDR</t>
  </si>
  <si>
    <t>Indo Rama Synthetic Tbk</t>
  </si>
  <si>
    <t>MYTX</t>
  </si>
  <si>
    <t>Asia Pasific Investama Tbk d.h Apac Citra Centertex Tbk</t>
  </si>
  <si>
    <t>PBRX</t>
  </si>
  <si>
    <t>Pan Brothres Tbk</t>
  </si>
  <si>
    <t>POLU</t>
  </si>
  <si>
    <t>Golden Flower Tbk</t>
  </si>
  <si>
    <t>POLY</t>
  </si>
  <si>
    <t>Asia Pasific Fibers Tbk d.h Polysindo Eka Persada Tbk</t>
  </si>
  <si>
    <t>RICY</t>
  </si>
  <si>
    <t>Ricky Putra Globalindo Tbk</t>
  </si>
  <si>
    <t>Sri Rejeki Isman Tbk</t>
  </si>
  <si>
    <t>SSTM</t>
  </si>
  <si>
    <t>Sunson Textile Manufacture Tbk</t>
  </si>
  <si>
    <t xml:space="preserve">STAR </t>
  </si>
  <si>
    <t>Star Petrochem Tbk</t>
  </si>
  <si>
    <t>TFCO</t>
  </si>
  <si>
    <t>Tifico Fiber Indonesia Tbk</t>
  </si>
  <si>
    <t>TRIS</t>
  </si>
  <si>
    <t>Trisula International Tbk</t>
  </si>
  <si>
    <t>UCIT</t>
  </si>
  <si>
    <t>Uni-Cham Indonesia Tbk</t>
  </si>
  <si>
    <t>UNIT</t>
  </si>
  <si>
    <t>Nusantara Inti Corpora Tbk</t>
  </si>
  <si>
    <t>ZONE</t>
  </si>
  <si>
    <t>Mega Perintis Tbk</t>
  </si>
  <si>
    <t>20 Oktober 1993</t>
  </si>
  <si>
    <t xml:space="preserve"> 7 Januari 1991</t>
  </si>
  <si>
    <t>3 Oktober 2017</t>
  </si>
  <si>
    <t xml:space="preserve">22 Mei 1979 </t>
  </si>
  <si>
    <t>21 Agustus 1990</t>
  </si>
  <si>
    <t>13 Oktober 1992</t>
  </si>
  <si>
    <t>6 Juni 1990</t>
  </si>
  <si>
    <t>3 Agustus 1990</t>
  </si>
  <si>
    <t>10 Oktober 1989</t>
  </si>
  <si>
    <t>16 Agustus 1990</t>
  </si>
  <si>
    <t>26 Juni 2019</t>
  </si>
  <si>
    <t>12 Maret 1991</t>
  </si>
  <si>
    <t>22 Januari 1998</t>
  </si>
  <si>
    <t>17 Juni 2013</t>
  </si>
  <si>
    <t>20 Agustus 1997</t>
  </si>
  <si>
    <t>13 Juli 2011</t>
  </si>
  <si>
    <t>26 Februari 1980</t>
  </si>
  <si>
    <t>28 Juni 2012</t>
  </si>
  <si>
    <t>20 Desember 2019</t>
  </si>
  <si>
    <t>18 April 2020</t>
  </si>
  <si>
    <t>12 Desember 2018</t>
  </si>
  <si>
    <t>Download Laporan Keuangan</t>
  </si>
  <si>
    <t>Kriteria</t>
  </si>
  <si>
    <t>v</t>
  </si>
  <si>
    <t>rugi</t>
  </si>
  <si>
    <t>Laba</t>
  </si>
  <si>
    <t>Rugi</t>
  </si>
  <si>
    <t>laba</t>
  </si>
  <si>
    <t xml:space="preserve">Kode Saham </t>
  </si>
  <si>
    <t>CSR</t>
  </si>
  <si>
    <t>SIZE</t>
  </si>
  <si>
    <t>ROA</t>
  </si>
  <si>
    <t>SRITEX</t>
  </si>
  <si>
    <t>-</t>
  </si>
  <si>
    <t>diskualifikasi</t>
  </si>
  <si>
    <t>No.</t>
  </si>
  <si>
    <t>Kriteria 1</t>
  </si>
  <si>
    <t>Kriteria 2</t>
  </si>
  <si>
    <t xml:space="preserve">Tahun </t>
  </si>
  <si>
    <t>Total Aktiva (Assets)</t>
  </si>
  <si>
    <t>Laba Bersih T</t>
  </si>
  <si>
    <t>Laba Bersih T-1</t>
  </si>
  <si>
    <t>Laba Bersih</t>
  </si>
  <si>
    <t>DEBT</t>
  </si>
  <si>
    <t xml:space="preserve">Perusahaan </t>
  </si>
  <si>
    <t xml:space="preserve">Ukuruan Perusahaan </t>
  </si>
  <si>
    <t xml:space="preserve">Leverage </t>
  </si>
  <si>
    <t>Profitabilitas</t>
  </si>
  <si>
    <t>k</t>
  </si>
  <si>
    <t>PT. Sunson Textile Manufacturer Tbk</t>
  </si>
  <si>
    <t>0.6</t>
  </si>
  <si>
    <t>0.2</t>
  </si>
  <si>
    <t>0.8</t>
  </si>
  <si>
    <t>0.9</t>
  </si>
  <si>
    <t>1.0</t>
  </si>
  <si>
    <t>1.6</t>
  </si>
  <si>
    <t>2.3</t>
  </si>
  <si>
    <t>0.1</t>
  </si>
  <si>
    <t>2.9</t>
  </si>
  <si>
    <t>3.1</t>
  </si>
  <si>
    <t>3.0</t>
  </si>
  <si>
    <t>11.1</t>
  </si>
  <si>
    <t>3.3</t>
  </si>
  <si>
    <t>1.9</t>
  </si>
  <si>
    <t>1.8</t>
  </si>
  <si>
    <t>1.3</t>
  </si>
  <si>
    <t>2.8</t>
  </si>
  <si>
    <t>14.7</t>
  </si>
  <si>
    <t>8.9</t>
  </si>
  <si>
    <t>1.4</t>
  </si>
  <si>
    <t>1.7</t>
  </si>
  <si>
    <t>0.4</t>
  </si>
  <si>
    <t>0.3</t>
  </si>
  <si>
    <t>0.5</t>
  </si>
  <si>
    <t>0.7</t>
  </si>
  <si>
    <t>2.5</t>
  </si>
  <si>
    <t>2.2</t>
  </si>
  <si>
    <t>2.1</t>
  </si>
  <si>
    <t>17.3</t>
  </si>
  <si>
    <t>16.1</t>
  </si>
  <si>
    <t>19.8</t>
  </si>
  <si>
    <t>19.7</t>
  </si>
  <si>
    <t>19.5</t>
  </si>
  <si>
    <t>18.6</t>
  </si>
  <si>
    <t>18.4</t>
  </si>
  <si>
    <t>18.3</t>
  </si>
  <si>
    <t>19.4</t>
  </si>
  <si>
    <t>10.6</t>
  </si>
  <si>
    <t>10.8</t>
  </si>
  <si>
    <t>17.8</t>
  </si>
  <si>
    <t>17.9</t>
  </si>
  <si>
    <t>18.0</t>
  </si>
  <si>
    <t>12.2</t>
  </si>
  <si>
    <t>22.3</t>
  </si>
  <si>
    <t>22.1</t>
  </si>
  <si>
    <t>20.2</t>
  </si>
  <si>
    <t>20.6</t>
  </si>
  <si>
    <t>20.5</t>
  </si>
  <si>
    <t>14.3</t>
  </si>
  <si>
    <t>15.1</t>
  </si>
  <si>
    <t>20.1</t>
  </si>
  <si>
    <t>20.7</t>
  </si>
  <si>
    <t>20.9</t>
  </si>
  <si>
    <t>21.0</t>
  </si>
  <si>
    <t>20.4</t>
  </si>
  <si>
    <t>27.1</t>
  </si>
  <si>
    <t>27.2</t>
  </si>
  <si>
    <t>27.0</t>
  </si>
  <si>
    <t>26.8</t>
  </si>
  <si>
    <t>28.1</t>
  </si>
  <si>
    <t>27.9</t>
  </si>
  <si>
    <t>1.1</t>
  </si>
  <si>
    <t>0.0</t>
  </si>
  <si>
    <t>7.4</t>
  </si>
  <si>
    <t>21.8</t>
  </si>
  <si>
    <t>15.5</t>
  </si>
  <si>
    <t>8.8</t>
  </si>
  <si>
    <t>4.0</t>
  </si>
  <si>
    <t>3.6</t>
  </si>
  <si>
    <t>5.4</t>
  </si>
  <si>
    <t>8.3</t>
  </si>
  <si>
    <t>39.2</t>
  </si>
  <si>
    <t>7.7</t>
  </si>
  <si>
    <t>22.0</t>
  </si>
  <si>
    <t>34.8</t>
  </si>
  <si>
    <t>3.8</t>
  </si>
  <si>
    <t>2.6</t>
  </si>
  <si>
    <t>6.2</t>
  </si>
  <si>
    <t>5.5</t>
  </si>
  <si>
    <t>50.7</t>
  </si>
  <si>
    <t>4.2</t>
  </si>
  <si>
    <t>X1</t>
  </si>
  <si>
    <t>X2</t>
  </si>
  <si>
    <t>X3</t>
  </si>
  <si>
    <t>Y</t>
  </si>
  <si>
    <t>N0.</t>
  </si>
  <si>
    <t>Pembulatan DATA</t>
  </si>
  <si>
    <t>Perusahaan tekstil dan garmen yang terdaftar di tahun BEI 2016-2018.</t>
  </si>
  <si>
    <t>Perusahaan yang tidak memiliki laporan keuangan lengkap pada periode penelitian</t>
  </si>
  <si>
    <t>Perusahaan tekstil dan garmen yang tidak menerbitkan laporan keuangan berturut-turut selama periode penelitian.</t>
  </si>
  <si>
    <t xml:space="preserve">Jumlah sampel akhir selama 3 tahun </t>
  </si>
  <si>
    <t xml:space="preserve">Jumlah </t>
  </si>
  <si>
    <t xml:space="preserve">Total objek penelitian = 3 tahun x 15 perusahaan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</si>
</sst>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[$-2000401]0"/>
    <numFmt numFmtId="165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231F20"/>
      <name val="Arial-BoldMT"/>
    </font>
    <font>
      <sz val="8"/>
      <color rgb="FF000000"/>
      <name val="Arial"/>
      <family val="2"/>
    </font>
    <font>
      <sz val="9"/>
      <color rgb="FF242021"/>
      <name val="MyriadPro-Regula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1" fillId="2" borderId="0" xfId="0" applyFont="1" applyFill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quotePrefix="1" applyFill="1"/>
    <xf numFmtId="0" fontId="0" fillId="0" borderId="0" xfId="0" quotePrefix="1" applyFill="1"/>
    <xf numFmtId="164" fontId="0" fillId="4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left"/>
    </xf>
    <xf numFmtId="0" fontId="0" fillId="4" borderId="0" xfId="0" quotePrefix="1" applyFill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41" fontId="0" fillId="0" borderId="1" xfId="0" applyNumberFormat="1" applyBorder="1"/>
    <xf numFmtId="0" fontId="0" fillId="0" borderId="1" xfId="0" applyNumberFormat="1" applyBorder="1"/>
    <xf numFmtId="41" fontId="0" fillId="0" borderId="1" xfId="0" applyNumberFormat="1" applyBorder="1" applyAlignment="1">
      <alignment horizontal="right"/>
    </xf>
    <xf numFmtId="41" fontId="0" fillId="0" borderId="0" xfId="0" applyNumberFormat="1"/>
    <xf numFmtId="3" fontId="3" fillId="0" borderId="1" xfId="0" applyNumberFormat="1" applyFont="1" applyBorder="1"/>
    <xf numFmtId="41" fontId="0" fillId="0" borderId="0" xfId="0" applyNumberFormat="1" applyAlignment="1">
      <alignment horizontal="right"/>
    </xf>
    <xf numFmtId="41" fontId="0" fillId="0" borderId="3" xfId="0" applyNumberFormat="1" applyFill="1" applyBorder="1"/>
    <xf numFmtId="41" fontId="0" fillId="5" borderId="1" xfId="0" applyNumberFormat="1" applyFill="1" applyBorder="1"/>
    <xf numFmtId="3" fontId="4" fillId="5" borderId="1" xfId="0" applyNumberFormat="1" applyFont="1" applyFill="1" applyBorder="1" applyAlignment="1">
      <alignment vertical="center" wrapText="1"/>
    </xf>
    <xf numFmtId="3" fontId="0" fillId="5" borderId="1" xfId="0" applyNumberFormat="1" applyFill="1" applyBorder="1"/>
    <xf numFmtId="0" fontId="0" fillId="5" borderId="1" xfId="0" applyFill="1" applyBorder="1"/>
    <xf numFmtId="3" fontId="5" fillId="5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/>
    <xf numFmtId="0" fontId="0" fillId="0" borderId="1" xfId="0" applyBorder="1" applyAlignment="1"/>
    <xf numFmtId="165" fontId="0" fillId="0" borderId="4" xfId="0" applyNumberFormat="1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165" fontId="0" fillId="0" borderId="1" xfId="0" applyNumberFormat="1" applyFill="1" applyBorder="1" applyAlignment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3</xdr:row>
      <xdr:rowOff>38100</xdr:rowOff>
    </xdr:from>
    <xdr:to>
      <xdr:col>10</xdr:col>
      <xdr:colOff>866775</xdr:colOff>
      <xdr:row>3</xdr:row>
      <xdr:rowOff>169178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2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48350" y="609600"/>
          <a:ext cx="714375" cy="131078"/>
        </a:xfrm>
        <a:prstGeom prst="rect">
          <a:avLst/>
        </a:prstGeom>
        <a:noFill/>
      </xdr:spPr>
    </xdr:pic>
    <xdr:clientData/>
  </xdr:twoCellAnchor>
  <xdr:twoCellAnchor>
    <xdr:from>
      <xdr:col>11</xdr:col>
      <xdr:colOff>295275</xdr:colOff>
      <xdr:row>3</xdr:row>
      <xdr:rowOff>57150</xdr:rowOff>
    </xdr:from>
    <xdr:to>
      <xdr:col>11</xdr:col>
      <xdr:colOff>895350</xdr:colOff>
      <xdr:row>4</xdr:row>
      <xdr:rowOff>19050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xmlns="" id="{00000000-0008-0000-02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505700" y="628650"/>
          <a:ext cx="600075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topLeftCell="A9" workbookViewId="0">
      <pane xSplit="1" topLeftCell="B1" activePane="topRight" state="frozen"/>
      <selection pane="topRight" activeCell="D25" sqref="D25"/>
    </sheetView>
  </sheetViews>
  <sheetFormatPr defaultRowHeight="15"/>
  <cols>
    <col min="4" max="4" width="51" bestFit="1" customWidth="1"/>
    <col min="5" max="5" width="17.28515625" bestFit="1" customWidth="1"/>
    <col min="6" max="6" width="27.140625" bestFit="1" customWidth="1"/>
    <col min="7" max="9" width="27.140625" customWidth="1"/>
  </cols>
  <sheetData>
    <row r="3" spans="2:13">
      <c r="C3" t="s">
        <v>0</v>
      </c>
    </row>
    <row r="5" spans="2:13">
      <c r="B5" s="3" t="s">
        <v>1</v>
      </c>
      <c r="C5" s="3" t="s">
        <v>3</v>
      </c>
      <c r="D5" s="3" t="s">
        <v>2</v>
      </c>
      <c r="E5" s="3" t="s">
        <v>4</v>
      </c>
      <c r="F5" s="3" t="s">
        <v>69</v>
      </c>
      <c r="G5" s="3"/>
      <c r="H5" s="3"/>
      <c r="I5" s="3"/>
      <c r="J5" s="3" t="s">
        <v>70</v>
      </c>
    </row>
    <row r="6" spans="2:13">
      <c r="B6" s="3"/>
      <c r="C6" s="3"/>
      <c r="D6" s="3"/>
      <c r="E6" s="3"/>
      <c r="F6" s="3"/>
      <c r="G6" s="3"/>
      <c r="H6" s="47" t="s">
        <v>84</v>
      </c>
      <c r="I6" s="47"/>
      <c r="J6" s="47"/>
      <c r="K6" s="47" t="s">
        <v>85</v>
      </c>
      <c r="L6" s="47"/>
      <c r="M6" s="47"/>
    </row>
    <row r="7" spans="2:13">
      <c r="B7" s="3"/>
      <c r="C7" s="3"/>
      <c r="D7" s="3"/>
      <c r="E7" s="3"/>
      <c r="F7" s="3"/>
      <c r="G7" s="3"/>
      <c r="H7" s="6">
        <v>2016</v>
      </c>
      <c r="I7" s="6">
        <v>2017</v>
      </c>
      <c r="J7" s="6">
        <v>2018</v>
      </c>
      <c r="K7" s="6">
        <v>2016</v>
      </c>
      <c r="L7" s="6">
        <v>2017</v>
      </c>
      <c r="M7" s="6">
        <v>2018</v>
      </c>
    </row>
    <row r="8" spans="2:13">
      <c r="B8" s="1">
        <v>1</v>
      </c>
      <c r="C8" t="s">
        <v>5</v>
      </c>
      <c r="D8" t="s">
        <v>6</v>
      </c>
      <c r="E8" s="2" t="s">
        <v>48</v>
      </c>
      <c r="F8" s="5">
        <v>7</v>
      </c>
      <c r="G8" s="5"/>
      <c r="H8" t="s">
        <v>71</v>
      </c>
      <c r="I8" t="s">
        <v>71</v>
      </c>
      <c r="J8" t="s">
        <v>71</v>
      </c>
      <c r="K8" t="s">
        <v>72</v>
      </c>
      <c r="L8" t="s">
        <v>72</v>
      </c>
      <c r="M8" t="s">
        <v>72</v>
      </c>
    </row>
    <row r="9" spans="2:13">
      <c r="B9" s="1">
        <v>2</v>
      </c>
      <c r="C9" t="s">
        <v>7</v>
      </c>
      <c r="D9" t="s">
        <v>8</v>
      </c>
      <c r="E9" s="2" t="s">
        <v>49</v>
      </c>
      <c r="F9" s="5">
        <v>7</v>
      </c>
      <c r="G9" s="5"/>
      <c r="H9" t="s">
        <v>71</v>
      </c>
      <c r="I9" t="s">
        <v>71</v>
      </c>
      <c r="J9" t="s">
        <v>71</v>
      </c>
      <c r="K9" t="s">
        <v>72</v>
      </c>
      <c r="L9" t="s">
        <v>72</v>
      </c>
      <c r="M9" t="s">
        <v>72</v>
      </c>
    </row>
    <row r="10" spans="2:13">
      <c r="B10" s="11">
        <v>3</v>
      </c>
      <c r="C10" s="4" t="s">
        <v>9</v>
      </c>
      <c r="D10" s="4" t="s">
        <v>10</v>
      </c>
      <c r="E10" s="20" t="s">
        <v>50</v>
      </c>
      <c r="F10" s="5">
        <v>7</v>
      </c>
      <c r="G10" s="5"/>
      <c r="H10" s="16" t="s">
        <v>81</v>
      </c>
      <c r="I10" s="16" t="s">
        <v>81</v>
      </c>
      <c r="J10" s="17"/>
      <c r="K10" s="17"/>
      <c r="L10" s="17"/>
      <c r="M10" s="17"/>
    </row>
    <row r="11" spans="2:13">
      <c r="B11" s="1">
        <v>4</v>
      </c>
      <c r="C11" t="s">
        <v>11</v>
      </c>
      <c r="D11" t="s">
        <v>16</v>
      </c>
      <c r="E11" s="2" t="s">
        <v>51</v>
      </c>
      <c r="F11" s="5">
        <v>7</v>
      </c>
      <c r="G11" s="5"/>
      <c r="H11" t="s">
        <v>71</v>
      </c>
      <c r="I11" t="s">
        <v>71</v>
      </c>
      <c r="J11" t="s">
        <v>71</v>
      </c>
      <c r="K11" t="s">
        <v>73</v>
      </c>
      <c r="L11" t="s">
        <v>74</v>
      </c>
      <c r="M11" t="s">
        <v>74</v>
      </c>
    </row>
    <row r="12" spans="2:13">
      <c r="B12" s="1"/>
      <c r="C12" t="s">
        <v>14</v>
      </c>
      <c r="D12" t="s">
        <v>15</v>
      </c>
      <c r="E12" s="2" t="s">
        <v>51</v>
      </c>
      <c r="F12" s="5">
        <v>7</v>
      </c>
      <c r="G12" s="5"/>
      <c r="H12" s="16"/>
      <c r="I12" s="16"/>
      <c r="J12" s="17"/>
      <c r="K12" s="17"/>
      <c r="L12" s="17"/>
      <c r="M12" s="17"/>
    </row>
    <row r="13" spans="2:13">
      <c r="B13" s="1">
        <v>5</v>
      </c>
      <c r="C13" t="s">
        <v>12</v>
      </c>
      <c r="D13" t="s">
        <v>17</v>
      </c>
      <c r="E13" s="2" t="s">
        <v>52</v>
      </c>
      <c r="F13" s="5">
        <v>7</v>
      </c>
      <c r="G13" s="5"/>
      <c r="H13" t="s">
        <v>71</v>
      </c>
      <c r="I13" t="s">
        <v>71</v>
      </c>
      <c r="J13" t="s">
        <v>71</v>
      </c>
      <c r="K13" t="s">
        <v>73</v>
      </c>
      <c r="L13" t="s">
        <v>74</v>
      </c>
      <c r="M13" t="s">
        <v>73</v>
      </c>
    </row>
    <row r="14" spans="2:13">
      <c r="B14" s="1">
        <v>6</v>
      </c>
      <c r="C14" t="s">
        <v>13</v>
      </c>
      <c r="D14" t="s">
        <v>18</v>
      </c>
      <c r="E14" s="2" t="s">
        <v>53</v>
      </c>
      <c r="F14" s="5">
        <v>7</v>
      </c>
      <c r="G14" s="5"/>
      <c r="H14" s="7" t="s">
        <v>71</v>
      </c>
      <c r="I14" t="s">
        <v>71</v>
      </c>
      <c r="J14" t="s">
        <v>71</v>
      </c>
      <c r="K14" t="s">
        <v>73</v>
      </c>
      <c r="L14" t="s">
        <v>74</v>
      </c>
      <c r="M14" t="s">
        <v>73</v>
      </c>
    </row>
    <row r="15" spans="2:13">
      <c r="B15" s="1">
        <v>7</v>
      </c>
      <c r="C15" t="s">
        <v>19</v>
      </c>
      <c r="D15" t="s">
        <v>20</v>
      </c>
      <c r="E15" s="2" t="s">
        <v>54</v>
      </c>
      <c r="F15" s="4"/>
      <c r="G15" s="4"/>
      <c r="H15" s="18"/>
      <c r="I15" s="17"/>
      <c r="J15" s="17"/>
      <c r="K15" s="17"/>
      <c r="L15" s="17"/>
      <c r="M15" s="17"/>
    </row>
    <row r="16" spans="2:13">
      <c r="B16" s="1">
        <v>8</v>
      </c>
      <c r="C16" t="s">
        <v>21</v>
      </c>
      <c r="D16" t="s">
        <v>22</v>
      </c>
      <c r="E16" s="2" t="s">
        <v>55</v>
      </c>
      <c r="F16" s="5">
        <v>7</v>
      </c>
      <c r="G16" s="5"/>
      <c r="H16" s="8" t="s">
        <v>71</v>
      </c>
      <c r="I16" t="s">
        <v>71</v>
      </c>
      <c r="J16" t="s">
        <v>71</v>
      </c>
      <c r="K16" t="s">
        <v>73</v>
      </c>
      <c r="L16" t="s">
        <v>73</v>
      </c>
      <c r="M16" t="s">
        <v>73</v>
      </c>
    </row>
    <row r="17" spans="1:13">
      <c r="B17" s="1">
        <v>9</v>
      </c>
      <c r="C17" t="s">
        <v>23</v>
      </c>
      <c r="D17" t="s">
        <v>24</v>
      </c>
      <c r="E17" s="2" t="s">
        <v>56</v>
      </c>
      <c r="F17" s="5">
        <v>7</v>
      </c>
      <c r="G17" s="5"/>
      <c r="H17" s="7" t="s">
        <v>71</v>
      </c>
      <c r="I17" t="s">
        <v>71</v>
      </c>
      <c r="J17" t="s">
        <v>71</v>
      </c>
      <c r="K17" t="s">
        <v>72</v>
      </c>
      <c r="L17" t="s">
        <v>75</v>
      </c>
      <c r="M17" t="s">
        <v>72</v>
      </c>
    </row>
    <row r="18" spans="1:13">
      <c r="B18" s="1">
        <v>10</v>
      </c>
      <c r="C18" t="s">
        <v>25</v>
      </c>
      <c r="D18" t="s">
        <v>26</v>
      </c>
      <c r="E18" s="2" t="s">
        <v>57</v>
      </c>
      <c r="F18" s="5">
        <v>7</v>
      </c>
      <c r="G18" s="5"/>
      <c r="H18" s="8" t="s">
        <v>71</v>
      </c>
      <c r="I18" t="s">
        <v>71</v>
      </c>
      <c r="J18" t="s">
        <v>71</v>
      </c>
      <c r="K18" t="s">
        <v>73</v>
      </c>
      <c r="L18" t="s">
        <v>73</v>
      </c>
      <c r="M18" t="s">
        <v>73</v>
      </c>
    </row>
    <row r="19" spans="1:13">
      <c r="B19" s="11">
        <v>11</v>
      </c>
      <c r="C19" s="4" t="s">
        <v>27</v>
      </c>
      <c r="D19" s="4" t="s">
        <v>28</v>
      </c>
      <c r="E19" s="20" t="s">
        <v>58</v>
      </c>
      <c r="F19" s="5">
        <v>7</v>
      </c>
      <c r="G19" s="5"/>
      <c r="H19" s="5"/>
      <c r="I19" s="5"/>
    </row>
    <row r="20" spans="1:13">
      <c r="B20" s="1">
        <v>12</v>
      </c>
      <c r="C20" t="s">
        <v>29</v>
      </c>
      <c r="D20" t="s">
        <v>30</v>
      </c>
      <c r="E20" s="2" t="s">
        <v>59</v>
      </c>
      <c r="F20" s="4"/>
      <c r="G20" s="4"/>
      <c r="H20" s="4"/>
      <c r="I20" s="4"/>
    </row>
    <row r="21" spans="1:13">
      <c r="B21" s="1">
        <v>13</v>
      </c>
      <c r="C21" t="s">
        <v>31</v>
      </c>
      <c r="D21" t="s">
        <v>32</v>
      </c>
      <c r="E21" s="2" t="s">
        <v>60</v>
      </c>
      <c r="F21" s="5">
        <v>7</v>
      </c>
      <c r="G21" s="5"/>
      <c r="H21" s="8" t="s">
        <v>71</v>
      </c>
      <c r="I21" t="s">
        <v>71</v>
      </c>
      <c r="J21" t="s">
        <v>71</v>
      </c>
      <c r="K21" t="s">
        <v>73</v>
      </c>
      <c r="L21" t="s">
        <v>73</v>
      </c>
      <c r="M21" t="s">
        <v>73</v>
      </c>
    </row>
    <row r="22" spans="1:13">
      <c r="B22" s="1">
        <v>14</v>
      </c>
      <c r="C22" t="s">
        <v>80</v>
      </c>
      <c r="D22" t="s">
        <v>33</v>
      </c>
      <c r="E22" s="2" t="s">
        <v>61</v>
      </c>
      <c r="F22" s="11" t="s">
        <v>71</v>
      </c>
      <c r="G22" s="4"/>
      <c r="H22" s="4" t="s">
        <v>71</v>
      </c>
      <c r="I22" s="4" t="s">
        <v>71</v>
      </c>
      <c r="J22" s="4" t="s">
        <v>71</v>
      </c>
      <c r="K22" s="4" t="s">
        <v>75</v>
      </c>
      <c r="L22" s="4" t="s">
        <v>75</v>
      </c>
      <c r="M22" s="4" t="s">
        <v>75</v>
      </c>
    </row>
    <row r="23" spans="1:13">
      <c r="A23" t="s">
        <v>82</v>
      </c>
      <c r="B23" s="12">
        <v>15</v>
      </c>
      <c r="C23" s="13" t="s">
        <v>34</v>
      </c>
      <c r="D23" s="13" t="s">
        <v>35</v>
      </c>
      <c r="E23" s="14" t="s">
        <v>62</v>
      </c>
      <c r="F23" s="5">
        <v>7</v>
      </c>
      <c r="G23" s="5"/>
      <c r="H23" s="19" t="s">
        <v>81</v>
      </c>
      <c r="I23" s="19" t="s">
        <v>71</v>
      </c>
      <c r="J23" s="19" t="s">
        <v>71</v>
      </c>
      <c r="K23" s="17"/>
      <c r="L23" s="17"/>
      <c r="M23" s="17"/>
    </row>
    <row r="24" spans="1:13">
      <c r="B24" s="1">
        <v>16</v>
      </c>
      <c r="C24" t="s">
        <v>36</v>
      </c>
      <c r="D24" t="s">
        <v>37</v>
      </c>
      <c r="E24" s="2" t="s">
        <v>63</v>
      </c>
      <c r="F24" s="5">
        <v>7</v>
      </c>
      <c r="G24" s="5"/>
      <c r="H24" s="8" t="s">
        <v>71</v>
      </c>
      <c r="I24" t="s">
        <v>71</v>
      </c>
      <c r="J24" t="s">
        <v>71</v>
      </c>
      <c r="K24" t="s">
        <v>73</v>
      </c>
      <c r="L24" t="s">
        <v>73</v>
      </c>
      <c r="M24" t="s">
        <v>73</v>
      </c>
    </row>
    <row r="25" spans="1:13">
      <c r="B25" s="12">
        <v>17</v>
      </c>
      <c r="C25" s="13" t="s">
        <v>38</v>
      </c>
      <c r="D25" s="13" t="s">
        <v>39</v>
      </c>
      <c r="E25" s="14" t="s">
        <v>64</v>
      </c>
      <c r="F25" s="5">
        <v>7</v>
      </c>
      <c r="G25" s="5"/>
      <c r="H25" s="5" t="s">
        <v>71</v>
      </c>
      <c r="I25" s="5" t="s">
        <v>71</v>
      </c>
      <c r="J25" s="5" t="s">
        <v>71</v>
      </c>
    </row>
    <row r="26" spans="1:13">
      <c r="B26" s="1">
        <v>18</v>
      </c>
      <c r="C26" t="s">
        <v>40</v>
      </c>
      <c r="D26" t="s">
        <v>41</v>
      </c>
      <c r="E26" s="2" t="s">
        <v>65</v>
      </c>
      <c r="F26" s="5">
        <v>7</v>
      </c>
      <c r="G26" s="5"/>
      <c r="H26" s="4" t="s">
        <v>71</v>
      </c>
      <c r="I26" s="4" t="s">
        <v>71</v>
      </c>
      <c r="J26" s="4" t="s">
        <v>71</v>
      </c>
      <c r="K26" s="4" t="s">
        <v>73</v>
      </c>
      <c r="L26" t="s">
        <v>73</v>
      </c>
      <c r="M26" t="s">
        <v>73</v>
      </c>
    </row>
    <row r="27" spans="1:13">
      <c r="B27" s="11">
        <v>19</v>
      </c>
      <c r="C27" s="4" t="s">
        <v>42</v>
      </c>
      <c r="D27" s="4" t="s">
        <v>43</v>
      </c>
      <c r="E27" s="20" t="s">
        <v>66</v>
      </c>
      <c r="F27" s="4"/>
      <c r="G27" s="4"/>
      <c r="H27" s="17"/>
      <c r="I27" s="17"/>
      <c r="J27" s="17"/>
      <c r="K27" s="17"/>
      <c r="L27" s="17"/>
      <c r="M27" s="17"/>
    </row>
    <row r="28" spans="1:13">
      <c r="B28" s="11">
        <v>20</v>
      </c>
      <c r="C28" s="4" t="s">
        <v>44</v>
      </c>
      <c r="D28" s="4" t="s">
        <v>45</v>
      </c>
      <c r="E28" s="15" t="s">
        <v>67</v>
      </c>
      <c r="F28" s="5">
        <v>7</v>
      </c>
      <c r="G28" s="5"/>
      <c r="H28" s="8" t="s">
        <v>71</v>
      </c>
      <c r="I28" s="5" t="s">
        <v>71</v>
      </c>
      <c r="J28" s="5" t="s">
        <v>71</v>
      </c>
      <c r="K28" t="s">
        <v>73</v>
      </c>
      <c r="L28" t="s">
        <v>73</v>
      </c>
      <c r="M28" t="s">
        <v>73</v>
      </c>
    </row>
    <row r="29" spans="1:13">
      <c r="B29" s="39">
        <v>21</v>
      </c>
      <c r="C29" s="40" t="s">
        <v>46</v>
      </c>
      <c r="D29" s="40" t="s">
        <v>47</v>
      </c>
      <c r="E29" s="20" t="s">
        <v>68</v>
      </c>
      <c r="F29" s="5">
        <v>7</v>
      </c>
      <c r="G29" s="5"/>
      <c r="H29" s="5"/>
      <c r="I29" s="5"/>
    </row>
    <row r="30" spans="1:13">
      <c r="F30" s="4"/>
      <c r="G30" s="4"/>
      <c r="H30" s="4"/>
      <c r="I30" s="4"/>
    </row>
    <row r="31" spans="1:13">
      <c r="F31" s="4"/>
      <c r="G31" s="4"/>
      <c r="H31" s="4"/>
      <c r="I31" s="4"/>
    </row>
    <row r="32" spans="1:13">
      <c r="D32" s="4"/>
    </row>
  </sheetData>
  <mergeCells count="2">
    <mergeCell ref="H6:J6"/>
    <mergeCell ref="K6:M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9"/>
  <sheetViews>
    <sheetView workbookViewId="0">
      <selection activeCell="C15" sqref="C15"/>
    </sheetView>
  </sheetViews>
  <sheetFormatPr defaultRowHeight="15"/>
  <cols>
    <col min="2" max="2" width="98.85546875" bestFit="1" customWidth="1"/>
    <col min="3" max="3" width="12" bestFit="1" customWidth="1"/>
  </cols>
  <sheetData>
    <row r="4" spans="1:3">
      <c r="B4" s="9" t="s">
        <v>70</v>
      </c>
      <c r="C4" s="9" t="s">
        <v>189</v>
      </c>
    </row>
    <row r="5" spans="1:3">
      <c r="B5" s="9" t="s">
        <v>185</v>
      </c>
      <c r="C5" s="9">
        <v>21</v>
      </c>
    </row>
    <row r="6" spans="1:3">
      <c r="B6" s="64" t="s">
        <v>186</v>
      </c>
      <c r="C6" s="9">
        <v>4</v>
      </c>
    </row>
    <row r="7" spans="1:3">
      <c r="A7" s="7"/>
      <c r="B7" s="64" t="s">
        <v>187</v>
      </c>
      <c r="C7" s="9">
        <v>2</v>
      </c>
    </row>
    <row r="8" spans="1:3">
      <c r="A8" s="7"/>
      <c r="B8" s="64" t="s">
        <v>188</v>
      </c>
      <c r="C8" s="9">
        <v>15</v>
      </c>
    </row>
    <row r="9" spans="1:3">
      <c r="A9" s="7"/>
      <c r="B9" s="10" t="s">
        <v>190</v>
      </c>
      <c r="C9" s="9">
        <v>45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9"/>
  <sheetViews>
    <sheetView tabSelected="1" topLeftCell="A3" workbookViewId="0">
      <pane xSplit="10" ySplit="2" topLeftCell="K29" activePane="bottomRight" state="frozen"/>
      <selection activeCell="A3" sqref="A3"/>
      <selection pane="topRight" activeCell="K3" sqref="K3"/>
      <selection pane="bottomLeft" activeCell="A5" sqref="A5"/>
      <selection pane="bottomRight" activeCell="J45" sqref="J45"/>
    </sheetView>
  </sheetViews>
  <sheetFormatPr defaultRowHeight="15"/>
  <cols>
    <col min="2" max="2" width="21.5703125" bestFit="1" customWidth="1"/>
    <col min="4" max="4" width="12.28515625" bestFit="1" customWidth="1"/>
    <col min="11" max="11" width="22.7109375" bestFit="1" customWidth="1"/>
    <col min="12" max="12" width="26.5703125" bestFit="1" customWidth="1"/>
    <col min="14" max="14" width="16.140625" bestFit="1" customWidth="1"/>
    <col min="15" max="15" width="19.28515625" bestFit="1" customWidth="1"/>
    <col min="17" max="17" width="16.5703125" customWidth="1"/>
    <col min="18" max="18" width="14.28515625" bestFit="1" customWidth="1"/>
  </cols>
  <sheetData>
    <row r="3" spans="1:19">
      <c r="E3" t="s">
        <v>94</v>
      </c>
      <c r="F3" t="s">
        <v>93</v>
      </c>
      <c r="G3" t="s">
        <v>95</v>
      </c>
      <c r="I3" t="s">
        <v>96</v>
      </c>
      <c r="K3" s="59" t="s">
        <v>91</v>
      </c>
      <c r="L3" s="59"/>
      <c r="M3" s="9"/>
      <c r="N3" s="59" t="s">
        <v>79</v>
      </c>
      <c r="O3" s="59"/>
      <c r="P3" s="9"/>
      <c r="Q3" s="60" t="s">
        <v>77</v>
      </c>
      <c r="R3" s="60"/>
      <c r="S3" s="9"/>
    </row>
    <row r="4" spans="1:19">
      <c r="A4" s="9" t="s">
        <v>83</v>
      </c>
      <c r="B4" s="9" t="s">
        <v>92</v>
      </c>
      <c r="C4" s="9" t="s">
        <v>86</v>
      </c>
      <c r="D4" s="9" t="s">
        <v>76</v>
      </c>
      <c r="E4" s="9" t="s">
        <v>91</v>
      </c>
      <c r="F4" s="9" t="s">
        <v>78</v>
      </c>
      <c r="G4" s="9" t="s">
        <v>79</v>
      </c>
      <c r="H4" s="9" t="s">
        <v>77</v>
      </c>
      <c r="K4" s="9"/>
      <c r="L4" s="9"/>
      <c r="M4" s="9"/>
      <c r="N4" s="23" t="s">
        <v>90</v>
      </c>
      <c r="O4" s="23" t="s">
        <v>87</v>
      </c>
      <c r="P4" s="9"/>
      <c r="Q4" s="9" t="s">
        <v>88</v>
      </c>
      <c r="R4" s="9" t="s">
        <v>89</v>
      </c>
      <c r="S4" s="9"/>
    </row>
    <row r="5" spans="1:19">
      <c r="A5" s="56">
        <v>1</v>
      </c>
      <c r="B5" s="56" t="s">
        <v>6</v>
      </c>
      <c r="C5" s="21">
        <v>2016</v>
      </c>
      <c r="D5" s="9" t="s">
        <v>5</v>
      </c>
      <c r="E5" s="42">
        <f>M5</f>
        <v>0.55157598633626481</v>
      </c>
      <c r="F5" s="42">
        <f>LN(O5)</f>
        <v>19.757909648263283</v>
      </c>
      <c r="G5" s="42">
        <f>P5</f>
        <v>-7.3820637856217957</v>
      </c>
      <c r="H5" s="43">
        <v>1</v>
      </c>
      <c r="K5" s="26">
        <v>135389017</v>
      </c>
      <c r="L5" s="26">
        <v>245458505</v>
      </c>
      <c r="M5" s="9">
        <f>K5/L5</f>
        <v>0.55157598633626481</v>
      </c>
      <c r="N5" s="36">
        <v>-28114407</v>
      </c>
      <c r="O5" s="26">
        <v>380847522</v>
      </c>
      <c r="P5" s="9">
        <f>N5/O5*100</f>
        <v>-7.3820637856217957</v>
      </c>
      <c r="Q5" s="26">
        <f>N5</f>
        <v>-28114407</v>
      </c>
      <c r="R5" s="9">
        <v>0</v>
      </c>
      <c r="S5" s="9" t="e">
        <f>Q5/R5</f>
        <v>#DIV/0!</v>
      </c>
    </row>
    <row r="6" spans="1:19">
      <c r="A6" s="57"/>
      <c r="B6" s="57"/>
      <c r="C6" s="21">
        <v>2017</v>
      </c>
      <c r="D6" s="9" t="s">
        <v>5</v>
      </c>
      <c r="E6" s="42">
        <f t="shared" ref="E6:E43" si="0">M6</f>
        <v>0.56144817829989968</v>
      </c>
      <c r="F6" s="42">
        <f t="shared" ref="F6:F7" si="1">LN(O6)</f>
        <v>19.740061239703635</v>
      </c>
      <c r="G6" s="42">
        <f t="shared" ref="G6" si="2">P6</f>
        <v>-3.1410693332335198</v>
      </c>
      <c r="H6" s="43">
        <v>0</v>
      </c>
      <c r="K6" s="26">
        <v>134518424</v>
      </c>
      <c r="L6" s="26">
        <v>239591879</v>
      </c>
      <c r="M6" s="9">
        <f t="shared" ref="M6" si="3">K6/L6</f>
        <v>0.56144817829989968</v>
      </c>
      <c r="N6" s="34">
        <v>-11751064</v>
      </c>
      <c r="O6" s="26">
        <v>374110303</v>
      </c>
      <c r="P6" s="9">
        <f t="shared" ref="P6:P49" si="4">N6/O6*100</f>
        <v>-3.1410693332335198</v>
      </c>
      <c r="Q6" s="26">
        <f>N6</f>
        <v>-11751064</v>
      </c>
      <c r="R6" s="26">
        <f>N5</f>
        <v>-28114407</v>
      </c>
      <c r="S6" s="9">
        <f>Q6/R6</f>
        <v>0.41797303425250976</v>
      </c>
    </row>
    <row r="7" spans="1:19">
      <c r="A7" s="57"/>
      <c r="B7" s="57"/>
      <c r="C7" s="21">
        <v>2018</v>
      </c>
      <c r="D7" s="9" t="s">
        <v>5</v>
      </c>
      <c r="E7" s="42">
        <f t="shared" ref="E7" si="5">M7</f>
        <v>0.15138445848897933</v>
      </c>
      <c r="F7" s="42">
        <f t="shared" si="1"/>
        <v>19.452725268182913</v>
      </c>
      <c r="G7" s="42">
        <f t="shared" ref="G7" si="6">P7</f>
        <v>1.2771290667694306</v>
      </c>
      <c r="H7" s="43">
        <v>0</v>
      </c>
      <c r="K7" s="27">
        <v>36903892</v>
      </c>
      <c r="L7" s="29">
        <v>243775962</v>
      </c>
      <c r="M7" s="28">
        <f>K7/L7</f>
        <v>0.15138445848897933</v>
      </c>
      <c r="N7" s="27">
        <v>3584644</v>
      </c>
      <c r="O7" s="27">
        <v>280679854</v>
      </c>
      <c r="P7" s="9">
        <f t="shared" si="4"/>
        <v>1.2771290667694306</v>
      </c>
      <c r="Q7" s="27">
        <f>N7</f>
        <v>3584644</v>
      </c>
      <c r="R7" s="26">
        <f>Q6</f>
        <v>-11751064</v>
      </c>
      <c r="S7" s="9">
        <f>Q7/R7</f>
        <v>-0.30504846199459046</v>
      </c>
    </row>
    <row r="8" spans="1:19">
      <c r="A8" s="56">
        <v>2</v>
      </c>
      <c r="B8" s="54" t="s">
        <v>8</v>
      </c>
      <c r="C8" s="21">
        <v>2016</v>
      </c>
      <c r="D8" s="9" t="s">
        <v>7</v>
      </c>
      <c r="E8" s="42">
        <f>M8</f>
        <v>0.83347167342862483</v>
      </c>
      <c r="F8" s="42">
        <f t="shared" ref="F8:F10" si="7">LN(O8)</f>
        <v>18.570457870867575</v>
      </c>
      <c r="G8" s="42">
        <f t="shared" ref="G8:G43" si="8">P8</f>
        <v>-21.819291737196245</v>
      </c>
      <c r="H8" s="43">
        <v>1</v>
      </c>
      <c r="K8" s="26">
        <v>173148791</v>
      </c>
      <c r="L8" s="26">
        <f>72473905+108224921+27045236</f>
        <v>207744062</v>
      </c>
      <c r="M8" s="9">
        <f t="shared" ref="M8:M9" si="9">K8/L8</f>
        <v>0.83347167342862483</v>
      </c>
      <c r="N8" s="36">
        <v>-25344751</v>
      </c>
      <c r="O8" s="26">
        <v>116157533</v>
      </c>
      <c r="P8" s="9">
        <f t="shared" si="4"/>
        <v>-21.819291737196245</v>
      </c>
      <c r="Q8" s="27">
        <f t="shared" ref="Q8:Q43" si="10">N8</f>
        <v>-25344751</v>
      </c>
      <c r="R8" s="26" t="e">
        <f>#REF!</f>
        <v>#REF!</v>
      </c>
      <c r="S8" s="9" t="e">
        <f t="shared" ref="S8:S43" si="11">Q8/R8</f>
        <v>#REF!</v>
      </c>
    </row>
    <row r="9" spans="1:19">
      <c r="A9" s="57"/>
      <c r="B9" s="55"/>
      <c r="C9" s="21">
        <v>2017</v>
      </c>
      <c r="D9" s="9" t="s">
        <v>7</v>
      </c>
      <c r="E9" s="42">
        <f t="shared" si="0"/>
        <v>0.82195331773189262</v>
      </c>
      <c r="F9" s="42">
        <f t="shared" si="7"/>
        <v>18.405159327580467</v>
      </c>
      <c r="G9" s="42">
        <f t="shared" si="8"/>
        <v>-15.544226650292615</v>
      </c>
      <c r="H9" s="43">
        <v>1</v>
      </c>
      <c r="K9" s="26">
        <v>170755921</v>
      </c>
      <c r="L9" s="26">
        <f>72473905+108224921+27045236</f>
        <v>207744062</v>
      </c>
      <c r="M9" s="9">
        <f t="shared" si="9"/>
        <v>0.82195331773189262</v>
      </c>
      <c r="N9" s="36">
        <v>-15304821</v>
      </c>
      <c r="O9" s="26">
        <v>98459842</v>
      </c>
      <c r="P9" s="9">
        <f t="shared" si="4"/>
        <v>-15.544226650292615</v>
      </c>
      <c r="Q9" s="27">
        <f t="shared" si="10"/>
        <v>-15304821</v>
      </c>
      <c r="R9" s="26">
        <f t="shared" ref="R9:R43" si="12">Q8</f>
        <v>-25344751</v>
      </c>
      <c r="S9" s="9">
        <f t="shared" si="11"/>
        <v>0.60386551045618875</v>
      </c>
    </row>
    <row r="10" spans="1:19">
      <c r="A10" s="57"/>
      <c r="B10" s="55"/>
      <c r="C10" s="21">
        <v>2018</v>
      </c>
      <c r="D10" s="9" t="s">
        <v>7</v>
      </c>
      <c r="E10" s="42">
        <f t="shared" si="0"/>
        <v>0.81060524367719355</v>
      </c>
      <c r="F10" s="42">
        <f t="shared" si="7"/>
        <v>18.296521161263261</v>
      </c>
      <c r="G10" s="42">
        <f t="shared" si="8"/>
        <v>-8.8067443317259766</v>
      </c>
      <c r="H10" s="43">
        <v>1</v>
      </c>
      <c r="K10" s="26">
        <v>168398426</v>
      </c>
      <c r="L10" s="26">
        <f>72473905+108224921+27045236</f>
        <v>207744062</v>
      </c>
      <c r="M10" s="9">
        <f>K10/L10</f>
        <v>0.81060524367719355</v>
      </c>
      <c r="N10" s="36">
        <v>-7778459</v>
      </c>
      <c r="O10" s="26">
        <v>88323888</v>
      </c>
      <c r="P10" s="9">
        <f t="shared" si="4"/>
        <v>-8.8067443317259766</v>
      </c>
      <c r="Q10" s="27">
        <f t="shared" si="10"/>
        <v>-7778459</v>
      </c>
      <c r="R10" s="26">
        <f t="shared" si="12"/>
        <v>-15304821</v>
      </c>
      <c r="S10" s="9">
        <f t="shared" si="11"/>
        <v>0.50823586894613137</v>
      </c>
    </row>
    <row r="11" spans="1:19">
      <c r="A11" s="56">
        <v>3</v>
      </c>
      <c r="B11" s="54" t="s">
        <v>16</v>
      </c>
      <c r="C11" s="21">
        <v>2016</v>
      </c>
      <c r="D11" s="9" t="s">
        <v>11</v>
      </c>
      <c r="E11" s="42">
        <f t="shared" si="0"/>
        <v>0.91951540195341852</v>
      </c>
      <c r="F11" s="42">
        <f t="shared" ref="F11:F13" si="13">LN(O11)</f>
        <v>10.371739648743057</v>
      </c>
      <c r="G11" s="42">
        <f t="shared" ref="G11" si="14">P11</f>
        <v>4.0132732281492611</v>
      </c>
      <c r="H11" s="43">
        <v>1</v>
      </c>
      <c r="K11" s="26">
        <v>29373</v>
      </c>
      <c r="L11" s="26">
        <v>31944</v>
      </c>
      <c r="M11" s="9">
        <f t="shared" ref="M11:M13" si="15">K11/L11</f>
        <v>0.91951540195341852</v>
      </c>
      <c r="N11" s="26">
        <v>1282</v>
      </c>
      <c r="O11" s="26">
        <v>31944</v>
      </c>
      <c r="P11" s="9">
        <f t="shared" si="4"/>
        <v>4.0132732281492611</v>
      </c>
      <c r="Q11" s="27">
        <f t="shared" si="10"/>
        <v>1282</v>
      </c>
      <c r="R11" s="26" t="e">
        <f>#REF!</f>
        <v>#REF!</v>
      </c>
      <c r="S11" s="9" t="e">
        <f t="shared" si="11"/>
        <v>#REF!</v>
      </c>
    </row>
    <row r="12" spans="1:19">
      <c r="A12" s="57"/>
      <c r="B12" s="55"/>
      <c r="C12" s="21">
        <v>2017</v>
      </c>
      <c r="D12" s="9" t="s">
        <v>11</v>
      </c>
      <c r="E12" s="42">
        <f t="shared" si="0"/>
        <v>0.96898037586958774</v>
      </c>
      <c r="F12" s="42">
        <f t="shared" si="13"/>
        <v>10.559036702680755</v>
      </c>
      <c r="G12" s="42">
        <f t="shared" si="8"/>
        <v>-3.5666078288858891</v>
      </c>
      <c r="H12" s="43">
        <v>1</v>
      </c>
      <c r="K12" s="26">
        <v>37329</v>
      </c>
      <c r="L12" s="26">
        <v>38524</v>
      </c>
      <c r="M12" s="9">
        <f t="shared" si="15"/>
        <v>0.96898037586958774</v>
      </c>
      <c r="N12" s="38">
        <v>-1374</v>
      </c>
      <c r="O12" s="26">
        <v>38524</v>
      </c>
      <c r="P12" s="9">
        <f t="shared" si="4"/>
        <v>-3.5666078288858891</v>
      </c>
      <c r="Q12" s="27">
        <f t="shared" si="10"/>
        <v>-1374</v>
      </c>
      <c r="R12" s="26">
        <f t="shared" si="12"/>
        <v>1282</v>
      </c>
      <c r="S12" s="9">
        <f t="shared" si="11"/>
        <v>-1.0717628705148206</v>
      </c>
    </row>
    <row r="13" spans="1:19">
      <c r="A13" s="57"/>
      <c r="B13" s="55"/>
      <c r="C13" s="21">
        <v>2018</v>
      </c>
      <c r="D13" s="9" t="s">
        <v>11</v>
      </c>
      <c r="E13" s="42">
        <f t="shared" si="0"/>
        <v>1.0060250976481342</v>
      </c>
      <c r="F13" s="42">
        <f t="shared" si="13"/>
        <v>10.781702515558052</v>
      </c>
      <c r="G13" s="42">
        <f t="shared" si="8"/>
        <v>-2.8733482921964595</v>
      </c>
      <c r="H13" s="43">
        <v>1</v>
      </c>
      <c r="K13" s="26">
        <v>48422</v>
      </c>
      <c r="L13" s="26">
        <v>48132</v>
      </c>
      <c r="M13" s="9">
        <f t="shared" si="15"/>
        <v>1.0060250976481342</v>
      </c>
      <c r="N13" s="38">
        <v>-1383</v>
      </c>
      <c r="O13" s="26">
        <v>48132</v>
      </c>
      <c r="P13" s="9">
        <f t="shared" si="4"/>
        <v>-2.8733482921964595</v>
      </c>
      <c r="Q13" s="27">
        <f t="shared" si="10"/>
        <v>-1383</v>
      </c>
      <c r="R13" s="26">
        <f t="shared" si="12"/>
        <v>-1374</v>
      </c>
      <c r="S13" s="9">
        <f t="shared" si="11"/>
        <v>1.0065502183406114</v>
      </c>
    </row>
    <row r="14" spans="1:19">
      <c r="A14" s="56">
        <v>4</v>
      </c>
      <c r="B14" s="54" t="s">
        <v>17</v>
      </c>
      <c r="C14" s="21">
        <v>2016</v>
      </c>
      <c r="D14" s="9" t="s">
        <v>12</v>
      </c>
      <c r="E14" s="42">
        <f t="shared" si="0"/>
        <v>1.6327809571016019</v>
      </c>
      <c r="F14" s="42">
        <f t="shared" ref="F14:F16" si="16">LN(O14)</f>
        <v>17.779347665136271</v>
      </c>
      <c r="G14" s="42">
        <f t="shared" ref="G14" si="17">P14</f>
        <v>5.4411613650749935</v>
      </c>
      <c r="H14" s="43">
        <v>1</v>
      </c>
      <c r="K14" s="29">
        <v>32657714</v>
      </c>
      <c r="L14" s="29">
        <v>20001283</v>
      </c>
      <c r="M14" s="9">
        <f>K14/L14</f>
        <v>1.6327809571016019</v>
      </c>
      <c r="N14" s="29">
        <v>2865261</v>
      </c>
      <c r="O14" s="29">
        <v>52658997</v>
      </c>
      <c r="P14" s="9">
        <f t="shared" si="4"/>
        <v>5.4411613650749935</v>
      </c>
      <c r="Q14" s="27">
        <f t="shared" si="10"/>
        <v>2865261</v>
      </c>
      <c r="R14" s="26" t="e">
        <f>#REF!</f>
        <v>#REF!</v>
      </c>
      <c r="S14" s="9" t="e">
        <f t="shared" si="11"/>
        <v>#REF!</v>
      </c>
    </row>
    <row r="15" spans="1:19">
      <c r="A15" s="57"/>
      <c r="B15" s="55"/>
      <c r="C15" s="21">
        <v>2017</v>
      </c>
      <c r="D15" s="9" t="s">
        <v>12</v>
      </c>
      <c r="E15" s="42">
        <f t="shared" si="0"/>
        <v>2.3148091671715982</v>
      </c>
      <c r="F15" s="42">
        <f t="shared" si="16"/>
        <v>17.897426031416245</v>
      </c>
      <c r="G15" s="42">
        <f t="shared" si="8"/>
        <v>-3.584737609745174</v>
      </c>
      <c r="H15" s="43">
        <v>0</v>
      </c>
      <c r="K15" s="29">
        <v>41381862</v>
      </c>
      <c r="L15" s="29">
        <v>17877008</v>
      </c>
      <c r="M15" s="9">
        <f t="shared" ref="M15:M19" si="18">K15/L15</f>
        <v>2.3148091671715982</v>
      </c>
      <c r="N15" s="34">
        <v>-2124275</v>
      </c>
      <c r="O15" s="29">
        <v>59258870</v>
      </c>
      <c r="P15" s="9">
        <f t="shared" si="4"/>
        <v>-3.584737609745174</v>
      </c>
      <c r="Q15" s="27">
        <f>N14</f>
        <v>2865261</v>
      </c>
      <c r="R15" s="26">
        <f t="shared" si="12"/>
        <v>2865261</v>
      </c>
      <c r="S15" s="27">
        <f>Q15/R15</f>
        <v>1</v>
      </c>
    </row>
    <row r="16" spans="1:19">
      <c r="A16" s="57"/>
      <c r="B16" s="58"/>
      <c r="C16" s="21">
        <v>2018</v>
      </c>
      <c r="D16" s="9" t="s">
        <v>12</v>
      </c>
      <c r="E16" s="42">
        <f t="shared" si="0"/>
        <v>2.2914256966777908</v>
      </c>
      <c r="F16" s="42">
        <f t="shared" si="16"/>
        <v>17.952049836093362</v>
      </c>
      <c r="G16" s="42">
        <f t="shared" si="8"/>
        <v>1.6932644236187941</v>
      </c>
      <c r="H16" s="43">
        <v>0</v>
      </c>
      <c r="K16" s="27">
        <v>43571038</v>
      </c>
      <c r="L16" s="30">
        <v>19014816</v>
      </c>
      <c r="M16" s="9">
        <f t="shared" si="18"/>
        <v>2.2914256966777908</v>
      </c>
      <c r="N16" s="30">
        <v>1059744</v>
      </c>
      <c r="O16" s="27">
        <v>62585854</v>
      </c>
      <c r="P16" s="9">
        <f t="shared" si="4"/>
        <v>1.6932644236187941</v>
      </c>
      <c r="Q16" s="27">
        <f>N15</f>
        <v>-2124275</v>
      </c>
      <c r="R16" s="26">
        <f t="shared" si="12"/>
        <v>2865261</v>
      </c>
      <c r="S16" s="9">
        <f t="shared" si="11"/>
        <v>-0.74138970236917334</v>
      </c>
    </row>
    <row r="17" spans="1:19">
      <c r="A17" s="56">
        <v>5</v>
      </c>
      <c r="B17" s="54" t="s">
        <v>18</v>
      </c>
      <c r="C17" s="21">
        <v>2016</v>
      </c>
      <c r="D17" s="9" t="s">
        <v>13</v>
      </c>
      <c r="E17" s="42">
        <f t="shared" si="0"/>
        <v>6.3137910918093107E-2</v>
      </c>
      <c r="F17" s="42">
        <f>LN(O17)</f>
        <v>14.51911784041215</v>
      </c>
      <c r="G17" s="42">
        <f>P17</f>
        <v>15.474743076550075</v>
      </c>
      <c r="H17" s="43">
        <v>1</v>
      </c>
      <c r="K17" s="26">
        <v>303906</v>
      </c>
      <c r="L17" s="26">
        <v>4813368</v>
      </c>
      <c r="M17" s="9">
        <f t="shared" si="18"/>
        <v>6.3137910918093107E-2</v>
      </c>
      <c r="N17" s="27">
        <v>3127492</v>
      </c>
      <c r="O17" s="26">
        <v>2021030</v>
      </c>
      <c r="P17" s="27">
        <f>N17/O17*10</f>
        <v>15.474743076550075</v>
      </c>
      <c r="Q17" s="27">
        <f t="shared" si="10"/>
        <v>3127492</v>
      </c>
      <c r="R17" s="26" t="e">
        <f>#REF!</f>
        <v>#REF!</v>
      </c>
      <c r="S17" s="9" t="e">
        <f t="shared" ref="S17" si="19">Q17/R17</f>
        <v>#REF!</v>
      </c>
    </row>
    <row r="18" spans="1:19">
      <c r="A18" s="57"/>
      <c r="B18" s="55"/>
      <c r="C18" s="21">
        <v>2017</v>
      </c>
      <c r="D18" s="9" t="s">
        <v>13</v>
      </c>
      <c r="E18" s="42">
        <f t="shared" si="0"/>
        <v>2.8829394524489027</v>
      </c>
      <c r="F18" s="42">
        <f t="shared" ref="F18:F49" si="20">LN(O18)</f>
        <v>17.935515524477847</v>
      </c>
      <c r="G18" s="42">
        <f t="shared" si="8"/>
        <v>-2.7654507794631629</v>
      </c>
      <c r="H18" s="43">
        <v>0</v>
      </c>
      <c r="K18" s="26">
        <v>46846685</v>
      </c>
      <c r="L18" s="26">
        <v>16249625</v>
      </c>
      <c r="M18" s="9">
        <f t="shared" si="18"/>
        <v>2.8829394524489027</v>
      </c>
      <c r="N18" s="37">
        <v>-1702399</v>
      </c>
      <c r="O18" s="31">
        <v>61559548</v>
      </c>
      <c r="P18" s="9">
        <f t="shared" si="4"/>
        <v>-2.7654507794631629</v>
      </c>
      <c r="Q18" s="27">
        <f t="shared" si="10"/>
        <v>-1702399</v>
      </c>
      <c r="R18" s="26">
        <f t="shared" si="12"/>
        <v>3127492</v>
      </c>
      <c r="S18" s="9">
        <f t="shared" si="11"/>
        <v>-0.54433360660874597</v>
      </c>
    </row>
    <row r="19" spans="1:19">
      <c r="A19" s="57"/>
      <c r="B19" s="58"/>
      <c r="C19" s="21">
        <v>2018</v>
      </c>
      <c r="D19" s="9" t="s">
        <v>13</v>
      </c>
      <c r="E19" s="42">
        <f t="shared" si="0"/>
        <v>3.1114335122946497</v>
      </c>
      <c r="F19" s="42">
        <f t="shared" si="20"/>
        <v>17.943091939865578</v>
      </c>
      <c r="G19" s="42">
        <f t="shared" si="8"/>
        <v>2.2781943298899265</v>
      </c>
      <c r="H19" s="43">
        <v>0</v>
      </c>
      <c r="K19" s="26">
        <v>45778095</v>
      </c>
      <c r="L19" s="26">
        <v>14712863</v>
      </c>
      <c r="M19" s="9">
        <f t="shared" si="18"/>
        <v>3.1114335122946497</v>
      </c>
      <c r="N19" s="9">
        <v>1413112</v>
      </c>
      <c r="O19" s="26">
        <v>62027720</v>
      </c>
      <c r="P19" s="9">
        <f t="shared" si="4"/>
        <v>2.2781943298899265</v>
      </c>
      <c r="Q19" s="27">
        <f t="shared" si="10"/>
        <v>1413112</v>
      </c>
      <c r="R19" s="26">
        <f t="shared" si="12"/>
        <v>-1702399</v>
      </c>
      <c r="S19" s="9">
        <f t="shared" si="11"/>
        <v>-0.83007097631048887</v>
      </c>
    </row>
    <row r="20" spans="1:19">
      <c r="A20" s="56">
        <v>6</v>
      </c>
      <c r="B20" s="54" t="s">
        <v>20</v>
      </c>
      <c r="C20" s="21">
        <v>2016</v>
      </c>
      <c r="D20" s="9" t="s">
        <v>19</v>
      </c>
      <c r="E20" s="42">
        <f>M20</f>
        <v>3.0252118834085904</v>
      </c>
      <c r="F20" s="42">
        <f t="shared" si="20"/>
        <v>22.28005791019017</v>
      </c>
      <c r="G20" s="42">
        <f t="shared" ref="G20:G22" si="21">P20</f>
        <v>-8.2968488004266732</v>
      </c>
      <c r="H20" s="43">
        <v>1</v>
      </c>
      <c r="K20" s="27">
        <v>3565112660</v>
      </c>
      <c r="L20" s="27">
        <v>1178467095</v>
      </c>
      <c r="M20" s="9">
        <f>K20/L20</f>
        <v>3.0252118834085904</v>
      </c>
      <c r="N20" s="35">
        <v>-393567640</v>
      </c>
      <c r="O20" s="26">
        <v>4743579755</v>
      </c>
      <c r="P20" s="9">
        <f t="shared" si="4"/>
        <v>-8.2968488004266732</v>
      </c>
      <c r="Q20" s="27">
        <f>N20</f>
        <v>-393567640</v>
      </c>
      <c r="R20" s="26">
        <f>Q20</f>
        <v>-393567640</v>
      </c>
      <c r="S20" s="9" t="e">
        <f>Q20/#REF!</f>
        <v>#REF!</v>
      </c>
    </row>
    <row r="21" spans="1:19">
      <c r="A21" s="57"/>
      <c r="B21" s="55"/>
      <c r="C21" s="21">
        <v>2017</v>
      </c>
      <c r="D21" s="9" t="s">
        <v>19</v>
      </c>
      <c r="E21" s="42">
        <f>M21</f>
        <v>11.097933045979145</v>
      </c>
      <c r="F21" s="42">
        <f t="shared" si="20"/>
        <v>22.118293547361088</v>
      </c>
      <c r="G21" s="42">
        <f t="shared" si="21"/>
        <v>-20.992096034147234</v>
      </c>
      <c r="H21" s="43">
        <v>0</v>
      </c>
      <c r="K21" s="27">
        <v>3701551196</v>
      </c>
      <c r="L21" s="33">
        <v>333535189</v>
      </c>
      <c r="M21" s="9">
        <f>K21/L21</f>
        <v>11.097933045979145</v>
      </c>
      <c r="N21" s="34">
        <v>-847049209</v>
      </c>
      <c r="O21" s="26">
        <v>4035086385</v>
      </c>
      <c r="P21" s="9">
        <f t="shared" si="4"/>
        <v>-20.992096034147234</v>
      </c>
      <c r="Q21" s="27">
        <f>N21</f>
        <v>-847049209</v>
      </c>
      <c r="R21" s="26">
        <f>Q21</f>
        <v>-847049209</v>
      </c>
      <c r="S21" s="9">
        <f>Q21/R20</f>
        <v>2.1522328639620878</v>
      </c>
    </row>
    <row r="22" spans="1:19">
      <c r="A22" s="57"/>
      <c r="B22" s="58"/>
      <c r="C22" s="21">
        <v>2018</v>
      </c>
      <c r="D22" s="9" t="s">
        <v>19</v>
      </c>
      <c r="E22" s="42">
        <f>M22</f>
        <v>3.3113197643339833</v>
      </c>
      <c r="F22" s="42">
        <f t="shared" si="20"/>
        <v>20.190434294319044</v>
      </c>
      <c r="G22" s="42">
        <f t="shared" si="21"/>
        <v>-39.184349957471937</v>
      </c>
      <c r="H22" s="43">
        <v>0</v>
      </c>
      <c r="K22" s="27">
        <v>450801225</v>
      </c>
      <c r="L22" s="33">
        <v>136139442</v>
      </c>
      <c r="M22" s="9">
        <f>K22/L22</f>
        <v>3.3113197643339833</v>
      </c>
      <c r="N22" s="34">
        <v>-229988885</v>
      </c>
      <c r="O22" s="27">
        <v>586940667</v>
      </c>
      <c r="P22" s="9">
        <f t="shared" si="4"/>
        <v>-39.184349957471937</v>
      </c>
      <c r="Q22" s="27">
        <f>N22</f>
        <v>-229988885</v>
      </c>
      <c r="R22" s="26">
        <f>Q22</f>
        <v>-229988885</v>
      </c>
      <c r="S22" s="9">
        <f>Q22/R21</f>
        <v>0.27151773776108917</v>
      </c>
    </row>
    <row r="23" spans="1:19">
      <c r="A23" s="56">
        <v>7</v>
      </c>
      <c r="B23" s="54" t="s">
        <v>22</v>
      </c>
      <c r="C23" s="21">
        <v>2016</v>
      </c>
      <c r="D23" s="9" t="s">
        <v>21</v>
      </c>
      <c r="E23" s="42">
        <f t="shared" si="0"/>
        <v>1.9330293817447712</v>
      </c>
      <c r="F23" s="42">
        <f t="shared" si="20"/>
        <v>20.5615200014756</v>
      </c>
      <c r="G23" s="42">
        <f>P23</f>
        <v>0.15517469486869229</v>
      </c>
      <c r="H23" s="43">
        <v>1</v>
      </c>
      <c r="K23" s="29">
        <v>560630496</v>
      </c>
      <c r="L23" s="29">
        <v>290026888</v>
      </c>
      <c r="M23" s="9">
        <f>K23/L23</f>
        <v>1.9330293817447712</v>
      </c>
      <c r="N23" s="29">
        <v>1320005</v>
      </c>
      <c r="O23" s="29">
        <v>850657384</v>
      </c>
      <c r="P23" s="9">
        <f t="shared" si="4"/>
        <v>0.15517469486869229</v>
      </c>
      <c r="Q23" s="27">
        <f t="shared" si="10"/>
        <v>1320005</v>
      </c>
      <c r="R23" s="26" t="e">
        <f>#REF!</f>
        <v>#REF!</v>
      </c>
      <c r="S23" s="9" t="e">
        <f t="shared" ref="S23" si="22">Q23/R23</f>
        <v>#REF!</v>
      </c>
    </row>
    <row r="24" spans="1:19">
      <c r="A24" s="57"/>
      <c r="B24" s="55"/>
      <c r="C24" s="21">
        <v>2017</v>
      </c>
      <c r="D24" s="9" t="s">
        <v>21</v>
      </c>
      <c r="E24" s="42">
        <f t="shared" si="0"/>
        <v>1.7729018088624087</v>
      </c>
      <c r="F24" s="42">
        <f t="shared" si="20"/>
        <v>20.508511278181334</v>
      </c>
      <c r="G24" s="42">
        <f t="shared" si="8"/>
        <v>0.22490074840435809</v>
      </c>
      <c r="H24" s="43">
        <v>1</v>
      </c>
      <c r="K24" s="29">
        <v>515802535</v>
      </c>
      <c r="L24" s="29">
        <v>290936888</v>
      </c>
      <c r="M24" s="9">
        <f t="shared" ref="M24:M25" si="23">K24/L24</f>
        <v>1.7729018088624087</v>
      </c>
      <c r="N24" s="29">
        <v>1814363</v>
      </c>
      <c r="O24" s="29">
        <v>806739423</v>
      </c>
      <c r="P24" s="9">
        <f t="shared" si="4"/>
        <v>0.22490074840435809</v>
      </c>
      <c r="Q24" s="27">
        <f t="shared" si="10"/>
        <v>1814363</v>
      </c>
      <c r="R24" s="26">
        <f t="shared" si="12"/>
        <v>1320005</v>
      </c>
      <c r="S24" s="9">
        <f t="shared" si="11"/>
        <v>1.374512217756751</v>
      </c>
    </row>
    <row r="25" spans="1:19">
      <c r="A25" s="57"/>
      <c r="B25" s="55"/>
      <c r="C25" s="21">
        <v>2018</v>
      </c>
      <c r="D25" s="9" t="s">
        <v>21</v>
      </c>
      <c r="E25" s="42">
        <f t="shared" si="0"/>
        <v>1.3062282086150374</v>
      </c>
      <c r="F25" s="42">
        <f t="shared" si="20"/>
        <v>20.507493524921752</v>
      </c>
      <c r="G25" s="42">
        <f t="shared" si="8"/>
        <v>7.7386635756752851</v>
      </c>
      <c r="H25" s="43">
        <v>1</v>
      </c>
      <c r="K25" s="29">
        <v>456465600</v>
      </c>
      <c r="L25" s="29">
        <v>349453179</v>
      </c>
      <c r="M25" s="9">
        <f t="shared" si="23"/>
        <v>1.3062282086150374</v>
      </c>
      <c r="N25" s="29">
        <v>62367343</v>
      </c>
      <c r="O25" s="29">
        <v>805918779</v>
      </c>
      <c r="P25" s="9">
        <f t="shared" si="4"/>
        <v>7.7386635756752851</v>
      </c>
      <c r="Q25" s="27">
        <f t="shared" si="10"/>
        <v>62367343</v>
      </c>
      <c r="R25" s="26">
        <f t="shared" si="12"/>
        <v>1814363</v>
      </c>
      <c r="S25" s="9">
        <f t="shared" si="11"/>
        <v>34.374236577796175</v>
      </c>
    </row>
    <row r="26" spans="1:19" ht="15.75" customHeight="1">
      <c r="A26" s="56">
        <v>8</v>
      </c>
      <c r="B26" s="54" t="s">
        <v>24</v>
      </c>
      <c r="C26" s="21">
        <v>2016</v>
      </c>
      <c r="D26" s="9" t="s">
        <v>23</v>
      </c>
      <c r="E26" s="42">
        <f t="shared" si="0"/>
        <v>-2.7511397629984877</v>
      </c>
      <c r="F26" s="42">
        <f t="shared" si="20"/>
        <v>14.297786695957441</v>
      </c>
      <c r="G26" s="42">
        <f t="shared" ref="G26" si="24">P26</f>
        <v>-22.043244758318686</v>
      </c>
      <c r="H26" s="43">
        <v>1</v>
      </c>
      <c r="K26" s="26">
        <v>2544730</v>
      </c>
      <c r="L26" s="26">
        <v>-924973</v>
      </c>
      <c r="M26" s="9">
        <f t="shared" ref="M26:M28" si="25">K26/L26</f>
        <v>-2.7511397629984877</v>
      </c>
      <c r="N26" s="36">
        <v>-357047</v>
      </c>
      <c r="O26" s="26">
        <v>1619757</v>
      </c>
      <c r="P26" s="9">
        <f t="shared" si="4"/>
        <v>-22.043244758318686</v>
      </c>
      <c r="Q26" s="27">
        <f t="shared" si="10"/>
        <v>-357047</v>
      </c>
      <c r="R26" s="26" t="e">
        <f>#REF!</f>
        <v>#REF!</v>
      </c>
      <c r="S26" s="9" t="e">
        <f t="shared" ref="S26" si="26">Q26/R26</f>
        <v>#REF!</v>
      </c>
    </row>
    <row r="27" spans="1:19" ht="15.75" customHeight="1">
      <c r="A27" s="57"/>
      <c r="B27" s="55"/>
      <c r="C27" s="21">
        <v>2017</v>
      </c>
      <c r="D27" s="9" t="s">
        <v>23</v>
      </c>
      <c r="E27" s="42">
        <f t="shared" si="0"/>
        <v>8.9080080782617408</v>
      </c>
      <c r="F27" s="42">
        <f t="shared" si="20"/>
        <v>15.056414051492906</v>
      </c>
      <c r="G27" s="42">
        <f t="shared" si="8"/>
        <v>34.803426800013995</v>
      </c>
      <c r="H27" s="43">
        <v>1</v>
      </c>
      <c r="K27" s="26">
        <v>3109652</v>
      </c>
      <c r="L27" s="26">
        <v>349085</v>
      </c>
      <c r="M27" s="9">
        <f t="shared" si="25"/>
        <v>8.9080080782617408</v>
      </c>
      <c r="N27" s="27">
        <v>1203759</v>
      </c>
      <c r="O27" s="27">
        <v>3458737</v>
      </c>
      <c r="P27" s="9">
        <f t="shared" si="4"/>
        <v>34.803426800013995</v>
      </c>
      <c r="Q27" s="27">
        <f t="shared" si="10"/>
        <v>1203759</v>
      </c>
      <c r="R27" s="26">
        <f t="shared" si="12"/>
        <v>-357047</v>
      </c>
      <c r="S27" s="9">
        <f t="shared" si="11"/>
        <v>-3.3714300918366491</v>
      </c>
    </row>
    <row r="28" spans="1:19" ht="15.75" customHeight="1">
      <c r="A28" s="57"/>
      <c r="B28" s="55"/>
      <c r="C28" s="21">
        <v>2018</v>
      </c>
      <c r="D28" s="9" t="s">
        <v>23</v>
      </c>
      <c r="E28" s="42">
        <f t="shared" si="0"/>
        <v>14.690976234738482</v>
      </c>
      <c r="F28" s="42">
        <f t="shared" si="20"/>
        <v>15.136618187903851</v>
      </c>
      <c r="G28" s="42">
        <f t="shared" si="8"/>
        <v>-3.769135733288504</v>
      </c>
      <c r="H28" s="43">
        <v>1</v>
      </c>
      <c r="K28" s="26">
        <v>3508734</v>
      </c>
      <c r="L28" s="26">
        <v>238836</v>
      </c>
      <c r="M28" s="9">
        <f t="shared" si="25"/>
        <v>14.690976234738482</v>
      </c>
      <c r="N28" s="34">
        <v>-141251</v>
      </c>
      <c r="O28" s="27">
        <v>3747570</v>
      </c>
      <c r="P28" s="9">
        <f t="shared" si="4"/>
        <v>-3.769135733288504</v>
      </c>
      <c r="Q28" s="27">
        <f t="shared" si="10"/>
        <v>-141251</v>
      </c>
      <c r="R28" s="26">
        <f t="shared" si="12"/>
        <v>1203759</v>
      </c>
      <c r="S28" s="9">
        <f t="shared" si="11"/>
        <v>-0.11734159412307613</v>
      </c>
    </row>
    <row r="29" spans="1:19">
      <c r="A29" s="56">
        <v>9</v>
      </c>
      <c r="B29" s="54" t="s">
        <v>26</v>
      </c>
      <c r="C29" s="21">
        <v>2016</v>
      </c>
      <c r="D29" s="9" t="s">
        <v>25</v>
      </c>
      <c r="E29" s="42">
        <f t="shared" si="0"/>
        <v>1.2821367006941189</v>
      </c>
      <c r="F29" s="42">
        <f t="shared" si="20"/>
        <v>20.068390394405245</v>
      </c>
      <c r="G29" s="42">
        <f t="shared" ref="G29" si="27">P29</f>
        <v>2.5574677451699102</v>
      </c>
      <c r="H29" s="43">
        <v>1</v>
      </c>
      <c r="K29" s="29">
        <v>291866255</v>
      </c>
      <c r="L29" s="29">
        <v>227640512</v>
      </c>
      <c r="M29" s="9">
        <f>K29/L29</f>
        <v>1.2821367006941189</v>
      </c>
      <c r="N29" s="27">
        <v>13286218</v>
      </c>
      <c r="O29" s="29">
        <v>519506767</v>
      </c>
      <c r="P29" s="9">
        <f t="shared" si="4"/>
        <v>2.5574677451699102</v>
      </c>
      <c r="Q29" s="27" t="e">
        <f>#REF!</f>
        <v>#REF!</v>
      </c>
      <c r="R29" s="26" t="e">
        <f>#REF!</f>
        <v>#REF!</v>
      </c>
      <c r="S29" s="9" t="e">
        <f t="shared" ref="S29" si="28">Q29/R29</f>
        <v>#REF!</v>
      </c>
    </row>
    <row r="30" spans="1:19">
      <c r="A30" s="57"/>
      <c r="B30" s="55"/>
      <c r="C30" s="21">
        <v>2017</v>
      </c>
      <c r="D30" s="9" t="s">
        <v>25</v>
      </c>
      <c r="E30" s="42">
        <f t="shared" si="0"/>
        <v>1.2821367006941189</v>
      </c>
      <c r="F30" s="42">
        <f t="shared" si="20"/>
        <v>20.167009163613045</v>
      </c>
      <c r="G30" s="42">
        <f t="shared" si="8"/>
        <v>1.3633031084836151</v>
      </c>
      <c r="H30" s="43">
        <v>1</v>
      </c>
      <c r="K30" s="29">
        <v>338555397</v>
      </c>
      <c r="L30" s="29">
        <v>234795896</v>
      </c>
      <c r="M30" s="9">
        <f>K29/L29</f>
        <v>1.2821367006941189</v>
      </c>
      <c r="N30" s="27">
        <v>7816516</v>
      </c>
      <c r="O30" s="29">
        <v>573351293</v>
      </c>
      <c r="P30" s="9">
        <f t="shared" si="4"/>
        <v>1.3633031084836151</v>
      </c>
      <c r="Q30" s="27">
        <f>N29</f>
        <v>13286218</v>
      </c>
      <c r="R30" s="26" t="e">
        <f t="shared" si="12"/>
        <v>#REF!</v>
      </c>
      <c r="S30" s="9" t="e">
        <f t="shared" si="11"/>
        <v>#REF!</v>
      </c>
    </row>
    <row r="31" spans="1:19">
      <c r="A31" s="57"/>
      <c r="B31" s="55"/>
      <c r="C31" s="21">
        <v>2018</v>
      </c>
      <c r="D31" s="9" t="s">
        <v>25</v>
      </c>
      <c r="E31" s="42">
        <f t="shared" si="0"/>
        <v>1.4419136056790363</v>
      </c>
      <c r="F31" s="42">
        <f t="shared" si="20"/>
        <v>20.176927229362331</v>
      </c>
      <c r="G31" s="42">
        <f t="shared" si="8"/>
        <v>2.8080010869639511</v>
      </c>
      <c r="H31" s="43">
        <v>1</v>
      </c>
      <c r="K31" s="32">
        <v>328472770</v>
      </c>
      <c r="L31" s="32">
        <v>250593352</v>
      </c>
      <c r="M31" s="9">
        <f>K30/L30</f>
        <v>1.4419136056790363</v>
      </c>
      <c r="N31" s="30">
        <v>16260183</v>
      </c>
      <c r="O31" s="29">
        <v>579066122</v>
      </c>
      <c r="P31" s="9">
        <f t="shared" si="4"/>
        <v>2.8080010869639511</v>
      </c>
      <c r="Q31" s="27">
        <f>N30</f>
        <v>7816516</v>
      </c>
      <c r="R31" s="26">
        <f t="shared" si="12"/>
        <v>13286218</v>
      </c>
      <c r="S31" s="9">
        <f t="shared" si="11"/>
        <v>0.58831760851733728</v>
      </c>
    </row>
    <row r="32" spans="1:19">
      <c r="A32" s="56">
        <v>10</v>
      </c>
      <c r="B32" s="54" t="s">
        <v>33</v>
      </c>
      <c r="C32" s="21">
        <v>2016</v>
      </c>
      <c r="D32" s="9" t="s">
        <v>80</v>
      </c>
      <c r="E32" s="42">
        <f t="shared" si="0"/>
        <v>1.8605935109540859</v>
      </c>
      <c r="F32" s="42">
        <f t="shared" si="20"/>
        <v>20.668988843119855</v>
      </c>
      <c r="G32" s="42">
        <f t="shared" ref="G32" si="29">P32</f>
        <v>6.1644306594221643</v>
      </c>
      <c r="H32" s="43">
        <v>1</v>
      </c>
      <c r="K32" s="26">
        <v>616060202</v>
      </c>
      <c r="L32" s="26">
        <v>331109508</v>
      </c>
      <c r="M32" s="9">
        <f t="shared" ref="M32:M34" si="30">K32/L32</f>
        <v>1.8605935109540859</v>
      </c>
      <c r="N32" s="26">
        <v>58387620</v>
      </c>
      <c r="O32" s="26">
        <v>947169710</v>
      </c>
      <c r="P32" s="9">
        <f t="shared" si="4"/>
        <v>6.1644306594221643</v>
      </c>
      <c r="Q32" s="27">
        <f t="shared" si="10"/>
        <v>58387620</v>
      </c>
      <c r="R32" s="26" t="e">
        <f>#REF!</f>
        <v>#REF!</v>
      </c>
      <c r="S32" s="9" t="e">
        <f t="shared" ref="S32" si="31">Q32/R32</f>
        <v>#REF!</v>
      </c>
    </row>
    <row r="33" spans="1:19">
      <c r="A33" s="57"/>
      <c r="B33" s="55"/>
      <c r="C33" s="21">
        <v>2017</v>
      </c>
      <c r="D33" s="9" t="s">
        <v>80</v>
      </c>
      <c r="E33" s="42">
        <f t="shared" si="0"/>
        <v>1.6979016583201598</v>
      </c>
      <c r="F33" s="42">
        <f t="shared" si="20"/>
        <v>20.899654024400174</v>
      </c>
      <c r="G33" s="42">
        <f t="shared" si="8"/>
        <v>5.5125865352797181</v>
      </c>
      <c r="H33" s="43">
        <v>1</v>
      </c>
      <c r="K33" s="26">
        <v>750742209</v>
      </c>
      <c r="L33" s="26">
        <v>442158829</v>
      </c>
      <c r="M33" s="9">
        <f t="shared" si="30"/>
        <v>1.6979016583201598</v>
      </c>
      <c r="N33" s="26">
        <v>65759702</v>
      </c>
      <c r="O33" s="26">
        <v>1192901038</v>
      </c>
      <c r="P33" s="9">
        <f t="shared" si="4"/>
        <v>5.5125865352797181</v>
      </c>
      <c r="Q33" s="27">
        <f t="shared" si="10"/>
        <v>65759702</v>
      </c>
      <c r="R33" s="26">
        <f t="shared" si="12"/>
        <v>58387620</v>
      </c>
      <c r="S33" s="9">
        <f t="shared" si="11"/>
        <v>1.1262610464341585</v>
      </c>
    </row>
    <row r="34" spans="1:19">
      <c r="A34" s="57"/>
      <c r="B34" s="55"/>
      <c r="C34" s="21">
        <v>2018</v>
      </c>
      <c r="D34" s="9" t="s">
        <v>80</v>
      </c>
      <c r="E34" s="42">
        <f t="shared" si="0"/>
        <v>1.6426678650571043</v>
      </c>
      <c r="F34" s="42">
        <f t="shared" si="20"/>
        <v>21.033886789977192</v>
      </c>
      <c r="G34" s="42">
        <f t="shared" si="8"/>
        <v>6.1978842928682845</v>
      </c>
      <c r="H34" s="43">
        <v>1</v>
      </c>
      <c r="K34" s="26">
        <v>848024000</v>
      </c>
      <c r="L34" s="26">
        <v>516248000</v>
      </c>
      <c r="M34" s="9">
        <f t="shared" si="30"/>
        <v>1.6426678650571043</v>
      </c>
      <c r="N34" s="26">
        <v>84556000</v>
      </c>
      <c r="O34" s="26">
        <v>1364272000</v>
      </c>
      <c r="P34" s="9">
        <f t="shared" si="4"/>
        <v>6.1978842928682845</v>
      </c>
      <c r="Q34" s="27">
        <f t="shared" si="10"/>
        <v>84556000</v>
      </c>
      <c r="R34" s="26">
        <f t="shared" si="12"/>
        <v>65759702</v>
      </c>
      <c r="S34" s="9">
        <f t="shared" si="11"/>
        <v>1.2858330775282407</v>
      </c>
    </row>
    <row r="35" spans="1:19">
      <c r="A35" s="56">
        <v>11</v>
      </c>
      <c r="B35" s="54" t="s">
        <v>37</v>
      </c>
      <c r="C35" s="21">
        <v>2016</v>
      </c>
      <c r="D35" s="9" t="s">
        <v>36</v>
      </c>
      <c r="E35" s="42">
        <f t="shared" si="0"/>
        <v>0.40847016280768778</v>
      </c>
      <c r="F35" s="42">
        <f t="shared" si="20"/>
        <v>20.352473133330538</v>
      </c>
      <c r="G35" s="42">
        <f t="shared" ref="G35" si="32">P35</f>
        <v>50.71089429386528</v>
      </c>
      <c r="H35" s="43">
        <v>0</v>
      </c>
      <c r="K35" s="27">
        <v>200161000000</v>
      </c>
      <c r="L35" s="27">
        <v>490026000000</v>
      </c>
      <c r="M35" s="9">
        <f t="shared" ref="M35:M39" si="33">K35/L35</f>
        <v>0.40847016280768778</v>
      </c>
      <c r="N35" s="27">
        <v>350000000</v>
      </c>
      <c r="O35" s="27">
        <v>690187000</v>
      </c>
      <c r="P35" s="9">
        <f t="shared" si="4"/>
        <v>50.71089429386528</v>
      </c>
      <c r="Q35" s="27">
        <f t="shared" si="10"/>
        <v>350000000</v>
      </c>
      <c r="R35" s="26" t="e">
        <f>#REF!</f>
        <v>#REF!</v>
      </c>
      <c r="S35" s="9" t="e">
        <f t="shared" ref="S35" si="34">Q35/R35</f>
        <v>#REF!</v>
      </c>
    </row>
    <row r="36" spans="1:19">
      <c r="A36" s="57"/>
      <c r="B36" s="55"/>
      <c r="C36" s="21">
        <v>2017</v>
      </c>
      <c r="D36" s="9" t="s">
        <v>36</v>
      </c>
      <c r="E36" s="42">
        <f t="shared" si="0"/>
        <v>0.25377777999129442</v>
      </c>
      <c r="F36" s="42">
        <f t="shared" si="20"/>
        <v>27.144408376784792</v>
      </c>
      <c r="G36" s="42">
        <f t="shared" si="8"/>
        <v>4.1700687668131266E-2</v>
      </c>
      <c r="H36" s="43">
        <v>0</v>
      </c>
      <c r="K36" s="27">
        <v>124422750504</v>
      </c>
      <c r="L36" s="27">
        <v>490282287552</v>
      </c>
      <c r="M36" s="9">
        <f t="shared" si="33"/>
        <v>0.25377777999129442</v>
      </c>
      <c r="N36" s="27">
        <v>256336228</v>
      </c>
      <c r="O36" s="27">
        <v>614705038056</v>
      </c>
      <c r="P36" s="9">
        <f t="shared" si="4"/>
        <v>4.1700687668131266E-2</v>
      </c>
      <c r="Q36" s="27">
        <f t="shared" si="10"/>
        <v>256336228</v>
      </c>
      <c r="R36" s="26">
        <f t="shared" si="12"/>
        <v>350000000</v>
      </c>
      <c r="S36" s="9">
        <f t="shared" si="11"/>
        <v>0.73238922285714281</v>
      </c>
    </row>
    <row r="37" spans="1:19">
      <c r="A37" s="57"/>
      <c r="B37" s="55"/>
      <c r="C37" s="21">
        <v>2018</v>
      </c>
      <c r="D37" s="9" t="s">
        <v>36</v>
      </c>
      <c r="E37" s="42">
        <f t="shared" si="0"/>
        <v>0.25358760361152727</v>
      </c>
      <c r="F37" s="42">
        <f t="shared" si="20"/>
        <v>27.146441380250995</v>
      </c>
      <c r="G37" s="42">
        <f t="shared" si="8"/>
        <v>0.1740853957618515</v>
      </c>
      <c r="H37" s="43">
        <v>0</v>
      </c>
      <c r="K37" s="26">
        <v>124601429706</v>
      </c>
      <c r="L37" s="26">
        <v>491354577004</v>
      </c>
      <c r="M37" s="9">
        <f t="shared" si="33"/>
        <v>0.25358760361152727</v>
      </c>
      <c r="N37" s="26">
        <v>1072289452</v>
      </c>
      <c r="O37" s="26">
        <v>615956006710</v>
      </c>
      <c r="P37" s="9">
        <f t="shared" si="4"/>
        <v>0.1740853957618515</v>
      </c>
      <c r="Q37" s="27">
        <f t="shared" si="10"/>
        <v>1072289452</v>
      </c>
      <c r="R37" s="26">
        <f t="shared" si="12"/>
        <v>256336228</v>
      </c>
      <c r="S37" s="9">
        <f t="shared" si="11"/>
        <v>4.1831365795083792</v>
      </c>
    </row>
    <row r="38" spans="1:19">
      <c r="A38" s="56">
        <v>12</v>
      </c>
      <c r="B38" s="56" t="s">
        <v>41</v>
      </c>
      <c r="C38" s="21">
        <v>2016</v>
      </c>
      <c r="D38" s="9" t="s">
        <v>40</v>
      </c>
      <c r="E38" s="42">
        <f t="shared" si="0"/>
        <v>0.84550202794453544</v>
      </c>
      <c r="F38" s="42">
        <f t="shared" si="20"/>
        <v>27.184266973802597</v>
      </c>
      <c r="G38" s="42">
        <f t="shared" ref="G38" si="35">P38</f>
        <v>-0.36435822307463073</v>
      </c>
      <c r="H38" s="43">
        <v>1</v>
      </c>
      <c r="K38" s="26">
        <v>293073984034</v>
      </c>
      <c r="L38" s="24">
        <v>346627180477</v>
      </c>
      <c r="M38" s="9">
        <f t="shared" si="33"/>
        <v>0.84550202794453544</v>
      </c>
      <c r="N38" s="36">
        <v>-2330803796</v>
      </c>
      <c r="O38" s="26">
        <v>639701164511</v>
      </c>
      <c r="P38" s="9">
        <f t="shared" si="4"/>
        <v>-0.36435822307463073</v>
      </c>
      <c r="Q38" s="27">
        <f t="shared" si="10"/>
        <v>-2330803796</v>
      </c>
      <c r="R38" s="26" t="e">
        <f>#REF!</f>
        <v>#REF!</v>
      </c>
      <c r="S38" s="9" t="e">
        <f t="shared" ref="S38" si="36">Q38/R38</f>
        <v>#REF!</v>
      </c>
    </row>
    <row r="39" spans="1:19">
      <c r="A39" s="57"/>
      <c r="B39" s="57"/>
      <c r="C39" s="21">
        <v>2017</v>
      </c>
      <c r="D39" s="9" t="s">
        <v>40</v>
      </c>
      <c r="E39" s="42">
        <f t="shared" si="0"/>
        <v>0.52981470539548137</v>
      </c>
      <c r="F39" s="42">
        <f t="shared" si="20"/>
        <v>27.023993501455909</v>
      </c>
      <c r="G39" s="42">
        <f t="shared" si="8"/>
        <v>3.6255969397397863</v>
      </c>
      <c r="H39" s="43">
        <v>1</v>
      </c>
      <c r="K39" s="26">
        <v>188736733204</v>
      </c>
      <c r="L39" s="24">
        <v>356231586783</v>
      </c>
      <c r="M39" s="9">
        <f t="shared" si="33"/>
        <v>0.52981470539548137</v>
      </c>
      <c r="N39" s="26">
        <v>19758354732</v>
      </c>
      <c r="O39" s="26">
        <v>544968319987</v>
      </c>
      <c r="P39" s="9">
        <f t="shared" si="4"/>
        <v>3.6255969397397863</v>
      </c>
      <c r="Q39" s="27">
        <f t="shared" si="10"/>
        <v>19758354732</v>
      </c>
      <c r="R39" s="26">
        <f t="shared" si="12"/>
        <v>-2330803796</v>
      </c>
      <c r="S39" s="9">
        <f t="shared" si="11"/>
        <v>-8.477056183754387</v>
      </c>
    </row>
    <row r="40" spans="1:19">
      <c r="A40" s="57"/>
      <c r="B40" s="57"/>
      <c r="C40" s="21">
        <v>2018</v>
      </c>
      <c r="D40" s="9" t="s">
        <v>40</v>
      </c>
      <c r="E40" s="42">
        <f t="shared" si="0"/>
        <v>0.77700767373792201</v>
      </c>
      <c r="F40" s="42">
        <f t="shared" si="20"/>
        <v>27.173758820170999</v>
      </c>
      <c r="G40" s="42">
        <f t="shared" si="8"/>
        <v>3.1316565865631896</v>
      </c>
      <c r="H40" s="43">
        <v>1</v>
      </c>
      <c r="K40" s="26">
        <v>276789437347</v>
      </c>
      <c r="L40" s="26">
        <v>356224843978</v>
      </c>
      <c r="M40" s="9">
        <f t="shared" ref="M40" si="37">K40/L40</f>
        <v>0.77700767373792201</v>
      </c>
      <c r="N40" s="26">
        <v>19823833435</v>
      </c>
      <c r="O40" s="26">
        <v>633014281325</v>
      </c>
      <c r="P40" s="9">
        <f t="shared" si="4"/>
        <v>3.1316565865631896</v>
      </c>
      <c r="Q40" s="27">
        <f t="shared" si="10"/>
        <v>19823833435</v>
      </c>
      <c r="R40" s="26">
        <f t="shared" si="12"/>
        <v>19758354732</v>
      </c>
      <c r="S40" s="9">
        <f t="shared" si="11"/>
        <v>1.003313975474585</v>
      </c>
    </row>
    <row r="41" spans="1:19">
      <c r="A41" s="56">
        <v>13</v>
      </c>
      <c r="B41" s="48" t="s">
        <v>45</v>
      </c>
      <c r="C41" s="21">
        <v>2016</v>
      </c>
      <c r="D41" s="22" t="s">
        <v>44</v>
      </c>
      <c r="E41" s="42">
        <f t="shared" si="0"/>
        <v>0.77407569083768424</v>
      </c>
      <c r="F41" s="42">
        <f t="shared" si="20"/>
        <v>26.79380303762062</v>
      </c>
      <c r="G41" s="42">
        <f t="shared" ref="G41" si="38">P41</f>
        <v>0.19883333911440165</v>
      </c>
      <c r="H41" s="43">
        <v>1</v>
      </c>
      <c r="K41" s="27">
        <v>188891359540</v>
      </c>
      <c r="L41" s="27">
        <v>244021820832</v>
      </c>
      <c r="M41" s="9">
        <f t="shared" ref="M41:M43" si="39">K41/L41</f>
        <v>0.77407569083768424</v>
      </c>
      <c r="N41" s="27">
        <v>860775732</v>
      </c>
      <c r="O41" s="26">
        <v>432913180372</v>
      </c>
      <c r="P41" s="9">
        <f t="shared" si="4"/>
        <v>0.19883333911440165</v>
      </c>
      <c r="Q41" s="27">
        <f t="shared" si="10"/>
        <v>860775732</v>
      </c>
      <c r="R41" s="26" t="e">
        <f>#REF!</f>
        <v>#REF!</v>
      </c>
      <c r="S41" s="9" t="e">
        <f t="shared" ref="S41" si="40">Q41/R41</f>
        <v>#REF!</v>
      </c>
    </row>
    <row r="42" spans="1:19">
      <c r="A42" s="57"/>
      <c r="B42" s="49"/>
      <c r="C42" s="21">
        <v>2017</v>
      </c>
      <c r="D42" s="22" t="s">
        <v>44</v>
      </c>
      <c r="E42" s="42">
        <f t="shared" si="0"/>
        <v>0.73851230995106198</v>
      </c>
      <c r="F42" s="42">
        <f t="shared" si="20"/>
        <v>26.778607646478918</v>
      </c>
      <c r="G42" s="42">
        <f t="shared" si="8"/>
        <v>0.24909999071516753</v>
      </c>
      <c r="H42" s="43">
        <v>1</v>
      </c>
      <c r="K42" s="27">
        <v>181126294572</v>
      </c>
      <c r="L42" s="27">
        <v>245258328306</v>
      </c>
      <c r="M42" s="9">
        <f t="shared" si="39"/>
        <v>0.73851230995106198</v>
      </c>
      <c r="N42" s="27">
        <v>1062124056</v>
      </c>
      <c r="O42" s="26">
        <v>426384622878</v>
      </c>
      <c r="P42" s="9">
        <f t="shared" si="4"/>
        <v>0.24909999071516753</v>
      </c>
      <c r="Q42" s="27">
        <f t="shared" si="10"/>
        <v>1062124056</v>
      </c>
      <c r="R42" s="26">
        <f t="shared" si="12"/>
        <v>860775732</v>
      </c>
      <c r="S42" s="9">
        <f t="shared" si="11"/>
        <v>1.2339149635784574</v>
      </c>
    </row>
    <row r="43" spans="1:19">
      <c r="A43" s="57"/>
      <c r="B43" s="50"/>
      <c r="C43" s="21">
        <v>2018</v>
      </c>
      <c r="D43" s="22" t="s">
        <v>44</v>
      </c>
      <c r="E43" s="42">
        <f t="shared" si="0"/>
        <v>0.70646441159344708</v>
      </c>
      <c r="F43" s="42">
        <f t="shared" si="20"/>
        <v>26.762809936625388</v>
      </c>
      <c r="G43" s="42">
        <f t="shared" si="8"/>
        <v>0.12068662942579735</v>
      </c>
      <c r="H43" s="43">
        <v>1</v>
      </c>
      <c r="K43" s="27">
        <v>173753567080</v>
      </c>
      <c r="L43" s="27">
        <v>245948082067</v>
      </c>
      <c r="M43" s="9">
        <f t="shared" si="39"/>
        <v>0.70646441159344708</v>
      </c>
      <c r="N43" s="27">
        <v>506523774</v>
      </c>
      <c r="O43" s="27">
        <v>419701649147</v>
      </c>
      <c r="P43" s="9">
        <f t="shared" si="4"/>
        <v>0.12068662942579735</v>
      </c>
      <c r="Q43" s="27">
        <f t="shared" si="10"/>
        <v>506523774</v>
      </c>
      <c r="R43" s="26">
        <f t="shared" si="12"/>
        <v>1062124056</v>
      </c>
      <c r="S43" s="9">
        <f t="shared" si="11"/>
        <v>0.47689699817890202</v>
      </c>
    </row>
    <row r="44" spans="1:19">
      <c r="A44" s="56">
        <v>14</v>
      </c>
      <c r="B44" s="51" t="s">
        <v>32</v>
      </c>
      <c r="C44" s="25">
        <v>2016</v>
      </c>
      <c r="D44" s="22" t="s">
        <v>31</v>
      </c>
      <c r="E44" s="42">
        <f t="shared" ref="E44:E46" si="41">M44</f>
        <v>2.4604837683160068</v>
      </c>
      <c r="F44" s="42">
        <f t="shared" si="20"/>
        <v>28.062545093008268</v>
      </c>
      <c r="G44" s="42">
        <f t="shared" ref="G44:G46" si="42">P44</f>
        <v>1.0862071031611364</v>
      </c>
      <c r="H44" s="43">
        <v>0</v>
      </c>
      <c r="K44" s="27">
        <v>1094692568786</v>
      </c>
      <c r="L44" s="27">
        <v>444909486046</v>
      </c>
      <c r="M44" s="9">
        <f t="shared" ref="M44:M45" si="43">K44/L44</f>
        <v>2.4604837683160068</v>
      </c>
      <c r="N44" s="27">
        <v>16723266880</v>
      </c>
      <c r="O44" s="27">
        <v>1539602054832</v>
      </c>
      <c r="P44" s="9">
        <f t="shared" si="4"/>
        <v>1.0862071031611364</v>
      </c>
      <c r="Q44" s="27">
        <f t="shared" ref="Q44:Q46" si="44">N44</f>
        <v>16723266880</v>
      </c>
      <c r="R44" s="26" t="e">
        <f>#REF!</f>
        <v>#REF!</v>
      </c>
      <c r="S44" s="9" t="e">
        <f t="shared" ref="S44:S46" si="45">Q44/R44</f>
        <v>#REF!</v>
      </c>
    </row>
    <row r="45" spans="1:19">
      <c r="A45" s="57"/>
      <c r="B45" s="52"/>
      <c r="C45" s="25">
        <v>2017</v>
      </c>
      <c r="D45" s="22" t="s">
        <v>31</v>
      </c>
      <c r="E45" s="42">
        <f t="shared" si="41"/>
        <v>2.1944118181397623</v>
      </c>
      <c r="F45" s="42">
        <f t="shared" si="20"/>
        <v>27.949070975161447</v>
      </c>
      <c r="G45" s="42">
        <f t="shared" si="42"/>
        <v>1.0497112604307692</v>
      </c>
      <c r="H45" s="43">
        <v>0</v>
      </c>
      <c r="K45" s="27">
        <v>944179416586</v>
      </c>
      <c r="L45" s="27">
        <v>430265371696</v>
      </c>
      <c r="M45" s="9">
        <f t="shared" si="43"/>
        <v>2.1944118181397623</v>
      </c>
      <c r="N45" s="27">
        <v>14427701711</v>
      </c>
      <c r="O45" s="27">
        <v>1374444788282</v>
      </c>
      <c r="P45" s="9">
        <f t="shared" si="4"/>
        <v>1.0497112604307692</v>
      </c>
      <c r="Q45" s="27">
        <f t="shared" si="44"/>
        <v>14427701711</v>
      </c>
      <c r="R45" s="26">
        <f t="shared" ref="R45:R46" si="46">Q44</f>
        <v>16723266880</v>
      </c>
      <c r="S45" s="9">
        <f t="shared" si="45"/>
        <v>0.86273225288622557</v>
      </c>
    </row>
    <row r="46" spans="1:19">
      <c r="A46" s="57"/>
      <c r="B46" s="52"/>
      <c r="C46" s="25">
        <v>2018</v>
      </c>
      <c r="D46" s="22" t="s">
        <v>31</v>
      </c>
      <c r="E46" s="42">
        <f t="shared" si="41"/>
        <v>2.1240892854932598</v>
      </c>
      <c r="F46" s="42">
        <f t="shared" si="20"/>
        <v>27.884642600403357</v>
      </c>
      <c r="G46" s="42">
        <f t="shared" si="42"/>
        <v>1.0305090067232634</v>
      </c>
      <c r="H46" s="43">
        <v>0</v>
      </c>
      <c r="K46" s="27">
        <v>876184855001</v>
      </c>
      <c r="L46" s="27">
        <v>412499070065</v>
      </c>
      <c r="M46" s="9">
        <f t="shared" ref="M46" si="47">K46/L46</f>
        <v>2.1240892854932598</v>
      </c>
      <c r="N46" s="27">
        <v>13280003916</v>
      </c>
      <c r="O46" s="27">
        <v>1288683925066</v>
      </c>
      <c r="P46" s="9">
        <f t="shared" si="4"/>
        <v>1.0305090067232634</v>
      </c>
      <c r="Q46" s="27">
        <f t="shared" si="44"/>
        <v>13280003916</v>
      </c>
      <c r="R46" s="26">
        <f t="shared" si="46"/>
        <v>14427701711</v>
      </c>
      <c r="S46" s="9">
        <f t="shared" si="45"/>
        <v>0.92045179350187356</v>
      </c>
    </row>
    <row r="47" spans="1:19">
      <c r="A47" s="61">
        <v>15</v>
      </c>
      <c r="B47" s="53" t="s">
        <v>97</v>
      </c>
      <c r="C47" s="25">
        <v>2016</v>
      </c>
      <c r="D47" s="22" t="s">
        <v>34</v>
      </c>
      <c r="E47" s="42">
        <f t="shared" ref="E47:E49" si="48">M47</f>
        <v>17.30323675273798</v>
      </c>
      <c r="F47" s="42">
        <f t="shared" si="20"/>
        <v>27.199706267557509</v>
      </c>
      <c r="G47" s="42">
        <f t="shared" ref="G47:G49" si="49">P47</f>
        <v>-0.2521093311221741</v>
      </c>
      <c r="H47" s="43">
        <v>0</v>
      </c>
      <c r="K47" s="27">
        <v>411713925506</v>
      </c>
      <c r="L47" s="27">
        <v>23794041045</v>
      </c>
      <c r="M47" s="9">
        <f t="shared" ref="M47:M49" si="50">K47/L47</f>
        <v>17.30323675273798</v>
      </c>
      <c r="N47" s="34">
        <v>-1637839201</v>
      </c>
      <c r="O47" s="26">
        <v>649654335962</v>
      </c>
      <c r="P47" s="9">
        <f t="shared" si="4"/>
        <v>-0.2521093311221741</v>
      </c>
      <c r="Q47" s="27">
        <f t="shared" ref="Q47:Q49" si="51">N47</f>
        <v>-1637839201</v>
      </c>
      <c r="R47" s="26" t="e">
        <f>#REF!</f>
        <v>#REF!</v>
      </c>
      <c r="S47" s="9" t="e">
        <f t="shared" ref="S47:S49" si="52">Q47/R47</f>
        <v>#REF!</v>
      </c>
    </row>
    <row r="48" spans="1:19">
      <c r="A48" s="61"/>
      <c r="B48" s="53"/>
      <c r="C48" s="25">
        <v>2017</v>
      </c>
      <c r="D48" s="22" t="s">
        <v>34</v>
      </c>
      <c r="E48" s="42">
        <f t="shared" si="48"/>
        <v>1.8505466148743379</v>
      </c>
      <c r="F48" s="42">
        <f t="shared" si="20"/>
        <v>27.129557038011228</v>
      </c>
      <c r="G48" s="42">
        <f t="shared" si="49"/>
        <v>-4.2062281012643243</v>
      </c>
      <c r="H48" s="43">
        <v>0</v>
      </c>
      <c r="K48" s="27">
        <v>393177629584</v>
      </c>
      <c r="L48" s="27">
        <v>212465671723</v>
      </c>
      <c r="M48" s="9">
        <f t="shared" si="50"/>
        <v>1.8505466148743379</v>
      </c>
      <c r="N48" s="34">
        <v>-25474738733</v>
      </c>
      <c r="O48" s="26">
        <v>605643301307</v>
      </c>
      <c r="P48" s="9">
        <f t="shared" si="4"/>
        <v>-4.2062281012643243</v>
      </c>
      <c r="Q48" s="27">
        <f t="shared" si="51"/>
        <v>-25474738733</v>
      </c>
      <c r="R48" s="26">
        <f t="shared" ref="R48:R49" si="53">Q47</f>
        <v>-1637839201</v>
      </c>
      <c r="S48" s="9">
        <f t="shared" si="52"/>
        <v>15.553870439446149</v>
      </c>
    </row>
    <row r="49" spans="1:19">
      <c r="A49" s="61"/>
      <c r="B49" s="53"/>
      <c r="C49" s="25">
        <v>2018</v>
      </c>
      <c r="D49" s="22" t="s">
        <v>34</v>
      </c>
      <c r="E49" s="42">
        <f t="shared" si="48"/>
        <v>16.117228016419368</v>
      </c>
      <c r="F49" s="42">
        <f t="shared" si="20"/>
        <v>27.055077569243299</v>
      </c>
      <c r="G49" s="42">
        <f t="shared" si="49"/>
        <v>0.49533632130825245</v>
      </c>
      <c r="H49" s="43">
        <v>0</v>
      </c>
      <c r="K49" s="27">
        <v>346923856267</v>
      </c>
      <c r="L49" s="27">
        <v>21525032463</v>
      </c>
      <c r="M49" s="9">
        <f t="shared" si="50"/>
        <v>16.117228016419368</v>
      </c>
      <c r="N49" s="27">
        <v>2784652907</v>
      </c>
      <c r="O49" s="27">
        <v>562174180897</v>
      </c>
      <c r="P49" s="9">
        <f t="shared" si="4"/>
        <v>0.49533632130825245</v>
      </c>
      <c r="Q49" s="27">
        <f t="shared" si="51"/>
        <v>2784652907</v>
      </c>
      <c r="R49" s="26">
        <f t="shared" si="53"/>
        <v>-25474738733</v>
      </c>
      <c r="S49" s="9">
        <f t="shared" si="52"/>
        <v>-0.10931036177390735</v>
      </c>
    </row>
  </sheetData>
  <mergeCells count="33">
    <mergeCell ref="A41:A43"/>
    <mergeCell ref="A44:A46"/>
    <mergeCell ref="A47:A49"/>
    <mergeCell ref="A26:A28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8:A10"/>
    <mergeCell ref="K3:L3"/>
    <mergeCell ref="N3:O3"/>
    <mergeCell ref="Q3:R3"/>
    <mergeCell ref="B5:B7"/>
    <mergeCell ref="A5:A7"/>
    <mergeCell ref="B8:B10"/>
    <mergeCell ref="B11:B13"/>
    <mergeCell ref="B14:B16"/>
    <mergeCell ref="B17:B19"/>
    <mergeCell ref="B20:B22"/>
    <mergeCell ref="B23:B25"/>
    <mergeCell ref="B41:B43"/>
    <mergeCell ref="B44:B46"/>
    <mergeCell ref="B47:B49"/>
    <mergeCell ref="B26:B28"/>
    <mergeCell ref="B29:B31"/>
    <mergeCell ref="B32:B34"/>
    <mergeCell ref="B35:B37"/>
    <mergeCell ref="B38:B4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47"/>
  <sheetViews>
    <sheetView workbookViewId="0">
      <selection activeCell="N6" sqref="N6"/>
    </sheetView>
  </sheetViews>
  <sheetFormatPr defaultRowHeight="15"/>
  <sheetData>
    <row r="1" spans="3:12">
      <c r="I1" s="62" t="s">
        <v>184</v>
      </c>
      <c r="J1" s="62"/>
      <c r="K1" s="62"/>
      <c r="L1" s="62"/>
    </row>
    <row r="2" spans="3:12">
      <c r="C2" s="46" t="s">
        <v>183</v>
      </c>
      <c r="D2" s="46" t="s">
        <v>91</v>
      </c>
      <c r="E2" s="46" t="s">
        <v>78</v>
      </c>
      <c r="F2" s="46" t="s">
        <v>79</v>
      </c>
      <c r="G2" s="46" t="s">
        <v>77</v>
      </c>
      <c r="I2" s="46" t="s">
        <v>91</v>
      </c>
      <c r="J2" s="46" t="s">
        <v>78</v>
      </c>
      <c r="K2" s="46" t="s">
        <v>79</v>
      </c>
      <c r="L2" s="46" t="s">
        <v>77</v>
      </c>
    </row>
    <row r="3" spans="3:12">
      <c r="C3" s="9">
        <v>1</v>
      </c>
      <c r="D3" s="42">
        <v>0.55157598633626481</v>
      </c>
      <c r="E3" s="42">
        <v>19.757909648263283</v>
      </c>
      <c r="F3" s="42">
        <v>-7.3820637856217957</v>
      </c>
      <c r="G3" s="43">
        <v>1</v>
      </c>
      <c r="I3" s="9" t="s">
        <v>98</v>
      </c>
      <c r="J3" s="9" t="s">
        <v>128</v>
      </c>
      <c r="K3" s="9" t="s">
        <v>161</v>
      </c>
      <c r="L3" s="43">
        <v>1</v>
      </c>
    </row>
    <row r="4" spans="3:12">
      <c r="C4" s="9">
        <v>2</v>
      </c>
      <c r="D4" s="42">
        <v>0.56144817829989968</v>
      </c>
      <c r="E4" s="42">
        <v>19.740061239703635</v>
      </c>
      <c r="F4" s="42">
        <v>-3.1410693332335198</v>
      </c>
      <c r="G4" s="43">
        <v>0</v>
      </c>
      <c r="I4" s="9" t="s">
        <v>98</v>
      </c>
      <c r="J4" s="9" t="s">
        <v>129</v>
      </c>
      <c r="K4" s="9" t="s">
        <v>107</v>
      </c>
      <c r="L4" s="43">
        <v>0</v>
      </c>
    </row>
    <row r="5" spans="3:12">
      <c r="C5" s="9">
        <v>3</v>
      </c>
      <c r="D5" s="42">
        <v>0.15138445848897933</v>
      </c>
      <c r="E5" s="42">
        <v>19.452725268182913</v>
      </c>
      <c r="F5" s="42">
        <v>1.2771290667694306</v>
      </c>
      <c r="G5" s="43">
        <v>0</v>
      </c>
      <c r="I5" s="9" t="s">
        <v>99</v>
      </c>
      <c r="J5" s="9" t="s">
        <v>130</v>
      </c>
      <c r="K5" s="9" t="s">
        <v>113</v>
      </c>
      <c r="L5" s="43">
        <v>0</v>
      </c>
    </row>
    <row r="6" spans="3:12">
      <c r="C6" s="9">
        <v>4</v>
      </c>
      <c r="D6" s="42">
        <v>0.83347167342862483</v>
      </c>
      <c r="E6" s="42">
        <v>18.570457870867575</v>
      </c>
      <c r="F6" s="42">
        <v>-21.819291737196245</v>
      </c>
      <c r="G6" s="43">
        <v>1</v>
      </c>
      <c r="I6" s="9" t="s">
        <v>100</v>
      </c>
      <c r="J6" s="9" t="s">
        <v>131</v>
      </c>
      <c r="K6" s="9" t="s">
        <v>162</v>
      </c>
      <c r="L6" s="43">
        <v>1</v>
      </c>
    </row>
    <row r="7" spans="3:12">
      <c r="C7" s="9">
        <v>5</v>
      </c>
      <c r="D7" s="42">
        <v>0.82195331773189262</v>
      </c>
      <c r="E7" s="42">
        <v>18.405159327580467</v>
      </c>
      <c r="F7" s="42">
        <v>-15.544226650292615</v>
      </c>
      <c r="G7" s="43">
        <v>1</v>
      </c>
      <c r="I7" s="9" t="s">
        <v>100</v>
      </c>
      <c r="J7" s="9" t="s">
        <v>132</v>
      </c>
      <c r="K7" s="9" t="s">
        <v>163</v>
      </c>
      <c r="L7" s="43">
        <v>1</v>
      </c>
    </row>
    <row r="8" spans="3:12">
      <c r="C8" s="9">
        <v>6</v>
      </c>
      <c r="D8" s="42">
        <v>0.81060524367719355</v>
      </c>
      <c r="E8" s="42">
        <v>18.296521161263261</v>
      </c>
      <c r="F8" s="42">
        <v>-8.8067443317259766</v>
      </c>
      <c r="G8" s="43">
        <v>1</v>
      </c>
      <c r="I8" s="9" t="s">
        <v>100</v>
      </c>
      <c r="J8" s="9" t="s">
        <v>133</v>
      </c>
      <c r="K8" s="9" t="s">
        <v>164</v>
      </c>
      <c r="L8" s="43">
        <v>1</v>
      </c>
    </row>
    <row r="9" spans="3:12">
      <c r="C9" s="9">
        <v>7</v>
      </c>
      <c r="D9" s="42">
        <v>0.91951540195341852</v>
      </c>
      <c r="E9" s="42">
        <v>10.371739648743057</v>
      </c>
      <c r="F9" s="42">
        <v>4.0132732281492611</v>
      </c>
      <c r="G9" s="43">
        <v>1</v>
      </c>
      <c r="I9" s="9" t="s">
        <v>101</v>
      </c>
      <c r="J9" s="9" t="s">
        <v>134</v>
      </c>
      <c r="K9" s="9" t="s">
        <v>165</v>
      </c>
      <c r="L9" s="43">
        <v>1</v>
      </c>
    </row>
    <row r="10" spans="3:12">
      <c r="C10" s="9">
        <v>8</v>
      </c>
      <c r="D10" s="42">
        <v>0.96898037586958774</v>
      </c>
      <c r="E10" s="42">
        <v>10.559036702680755</v>
      </c>
      <c r="F10" s="42">
        <v>-3.5666078288858891</v>
      </c>
      <c r="G10" s="43">
        <v>1</v>
      </c>
      <c r="I10" s="63" t="s">
        <v>102</v>
      </c>
      <c r="J10" s="9" t="s">
        <v>135</v>
      </c>
      <c r="K10" s="9" t="s">
        <v>166</v>
      </c>
      <c r="L10" s="43">
        <v>1</v>
      </c>
    </row>
    <row r="11" spans="3:12">
      <c r="C11" s="9">
        <v>9</v>
      </c>
      <c r="D11" s="42">
        <v>1.0060250976481342</v>
      </c>
      <c r="E11" s="42">
        <v>10.781702515558052</v>
      </c>
      <c r="F11" s="42">
        <v>-2.8733482921964595</v>
      </c>
      <c r="G11" s="43">
        <v>1</v>
      </c>
      <c r="I11" s="63" t="s">
        <v>102</v>
      </c>
      <c r="J11" s="9" t="s">
        <v>136</v>
      </c>
      <c r="K11" s="9" t="s">
        <v>106</v>
      </c>
      <c r="L11" s="43">
        <v>1</v>
      </c>
    </row>
    <row r="12" spans="3:12">
      <c r="C12" s="9">
        <v>10</v>
      </c>
      <c r="D12" s="42">
        <v>1.6327809571016019</v>
      </c>
      <c r="E12" s="42">
        <v>17.779347665136271</v>
      </c>
      <c r="F12" s="42">
        <v>5.4411613650749935</v>
      </c>
      <c r="G12" s="43">
        <v>1</v>
      </c>
      <c r="I12" s="9" t="s">
        <v>103</v>
      </c>
      <c r="J12" s="9" t="s">
        <v>137</v>
      </c>
      <c r="K12" s="9" t="s">
        <v>167</v>
      </c>
      <c r="L12" s="43">
        <v>1</v>
      </c>
    </row>
    <row r="13" spans="3:12">
      <c r="C13" s="9">
        <v>11</v>
      </c>
      <c r="D13" s="42">
        <v>2.3148091671715982</v>
      </c>
      <c r="E13" s="42">
        <v>17.897426031416245</v>
      </c>
      <c r="F13" s="42">
        <v>-3.584737609745174</v>
      </c>
      <c r="G13" s="43">
        <v>0</v>
      </c>
      <c r="I13" s="9" t="s">
        <v>104</v>
      </c>
      <c r="J13" s="9" t="s">
        <v>138</v>
      </c>
      <c r="K13" s="9" t="s">
        <v>166</v>
      </c>
      <c r="L13" s="43">
        <v>0</v>
      </c>
    </row>
    <row r="14" spans="3:12">
      <c r="C14" s="9">
        <v>12</v>
      </c>
      <c r="D14" s="42">
        <v>2.2914256966777908</v>
      </c>
      <c r="E14" s="42">
        <v>17.952049836093362</v>
      </c>
      <c r="F14" s="42">
        <v>1.6932644236187941</v>
      </c>
      <c r="G14" s="43">
        <v>0</v>
      </c>
      <c r="I14" s="9" t="s">
        <v>104</v>
      </c>
      <c r="J14" s="9" t="s">
        <v>139</v>
      </c>
      <c r="K14" s="9" t="s">
        <v>118</v>
      </c>
      <c r="L14" s="43">
        <v>0</v>
      </c>
    </row>
    <row r="15" spans="3:12">
      <c r="C15" s="9">
        <v>13</v>
      </c>
      <c r="D15" s="42">
        <v>6.3137910918093107E-2</v>
      </c>
      <c r="E15" s="42">
        <v>12.216532747418105</v>
      </c>
      <c r="F15" s="42">
        <v>15.474743076550075</v>
      </c>
      <c r="G15" s="43">
        <v>1</v>
      </c>
      <c r="I15" s="9" t="s">
        <v>105</v>
      </c>
      <c r="J15" s="9" t="s">
        <v>140</v>
      </c>
      <c r="K15" s="9" t="s">
        <v>163</v>
      </c>
      <c r="L15" s="43">
        <v>1</v>
      </c>
    </row>
    <row r="16" spans="3:12">
      <c r="C16" s="9">
        <v>14</v>
      </c>
      <c r="D16" s="42">
        <v>2.8829394524489027</v>
      </c>
      <c r="E16" s="42">
        <v>17.935515524477847</v>
      </c>
      <c r="F16" s="42">
        <v>-2.7654507794631629</v>
      </c>
      <c r="G16" s="43">
        <v>0</v>
      </c>
      <c r="I16" s="9" t="s">
        <v>106</v>
      </c>
      <c r="J16" s="9" t="s">
        <v>138</v>
      </c>
      <c r="K16" s="9" t="s">
        <v>114</v>
      </c>
      <c r="L16" s="43">
        <v>0</v>
      </c>
    </row>
    <row r="17" spans="3:12">
      <c r="C17" s="9">
        <v>15</v>
      </c>
      <c r="D17" s="42">
        <v>3.1114335122946497</v>
      </c>
      <c r="E17" s="42">
        <v>17.943091939865578</v>
      </c>
      <c r="F17" s="42">
        <v>2.2781943298899265</v>
      </c>
      <c r="G17" s="43">
        <v>0</v>
      </c>
      <c r="I17" s="9" t="s">
        <v>107</v>
      </c>
      <c r="J17" s="9" t="s">
        <v>138</v>
      </c>
      <c r="K17" s="9" t="s">
        <v>104</v>
      </c>
      <c r="L17" s="43">
        <v>0</v>
      </c>
    </row>
    <row r="18" spans="3:12">
      <c r="C18" s="9">
        <v>16</v>
      </c>
      <c r="D18" s="42">
        <v>3.0252118834085904</v>
      </c>
      <c r="E18" s="42">
        <v>22.28005791019017</v>
      </c>
      <c r="F18" s="42">
        <v>-8.2968488004266732</v>
      </c>
      <c r="G18" s="43">
        <v>1</v>
      </c>
      <c r="I18" s="9" t="s">
        <v>108</v>
      </c>
      <c r="J18" s="9" t="s">
        <v>141</v>
      </c>
      <c r="K18" s="9" t="s">
        <v>168</v>
      </c>
      <c r="L18" s="43">
        <v>1</v>
      </c>
    </row>
    <row r="19" spans="3:12">
      <c r="C19" s="9">
        <v>17</v>
      </c>
      <c r="D19" s="42">
        <v>11.097933045979145</v>
      </c>
      <c r="E19" s="42">
        <v>22.118293547361088</v>
      </c>
      <c r="F19" s="42">
        <v>-20.992096034147234</v>
      </c>
      <c r="G19" s="43">
        <v>0</v>
      </c>
      <c r="I19" s="9" t="s">
        <v>109</v>
      </c>
      <c r="J19" s="9" t="s">
        <v>142</v>
      </c>
      <c r="K19" s="9">
        <v>21</v>
      </c>
      <c r="L19" s="43">
        <v>0</v>
      </c>
    </row>
    <row r="20" spans="3:12">
      <c r="C20" s="9">
        <v>18</v>
      </c>
      <c r="D20" s="42">
        <v>3.3113197643339833</v>
      </c>
      <c r="E20" s="42">
        <v>20.190434294319044</v>
      </c>
      <c r="F20" s="42">
        <v>-39.184349957471937</v>
      </c>
      <c r="G20" s="43">
        <v>0</v>
      </c>
      <c r="I20" s="9" t="s">
        <v>110</v>
      </c>
      <c r="J20" s="9" t="s">
        <v>143</v>
      </c>
      <c r="K20" s="9" t="s">
        <v>169</v>
      </c>
      <c r="L20" s="43">
        <v>0</v>
      </c>
    </row>
    <row r="21" spans="3:12">
      <c r="C21" s="9">
        <v>19</v>
      </c>
      <c r="D21" s="42">
        <v>1.9330293817447712</v>
      </c>
      <c r="E21" s="42">
        <v>20.5615200014756</v>
      </c>
      <c r="F21" s="42">
        <v>0.15517469486869229</v>
      </c>
      <c r="G21" s="43">
        <v>1</v>
      </c>
      <c r="I21" s="9" t="s">
        <v>111</v>
      </c>
      <c r="J21" s="9" t="s">
        <v>144</v>
      </c>
      <c r="K21" s="9" t="s">
        <v>99</v>
      </c>
      <c r="L21" s="43">
        <v>1</v>
      </c>
    </row>
    <row r="22" spans="3:12">
      <c r="C22" s="9">
        <v>20</v>
      </c>
      <c r="D22" s="42">
        <v>1.7729018088624087</v>
      </c>
      <c r="E22" s="42">
        <v>20.508511278181334</v>
      </c>
      <c r="F22" s="42">
        <v>0.22490074840435809</v>
      </c>
      <c r="G22" s="43">
        <v>1</v>
      </c>
      <c r="I22" s="9" t="s">
        <v>112</v>
      </c>
      <c r="J22" s="9" t="s">
        <v>145</v>
      </c>
      <c r="K22" s="9" t="s">
        <v>99</v>
      </c>
      <c r="L22" s="43">
        <v>1</v>
      </c>
    </row>
    <row r="23" spans="3:12">
      <c r="C23" s="9">
        <v>21</v>
      </c>
      <c r="D23" s="42">
        <v>1.3062282086150374</v>
      </c>
      <c r="E23" s="42">
        <v>20.507493524921752</v>
      </c>
      <c r="F23" s="42">
        <v>7.7386635756752851</v>
      </c>
      <c r="G23" s="43">
        <v>1</v>
      </c>
      <c r="I23" s="9" t="s">
        <v>113</v>
      </c>
      <c r="J23" s="9" t="s">
        <v>145</v>
      </c>
      <c r="K23" s="9" t="s">
        <v>170</v>
      </c>
      <c r="L23" s="43">
        <v>1</v>
      </c>
    </row>
    <row r="24" spans="3:12">
      <c r="C24" s="9">
        <v>22</v>
      </c>
      <c r="D24" s="42">
        <v>-2.7511397629984877</v>
      </c>
      <c r="E24" s="42">
        <v>14.297786695957441</v>
      </c>
      <c r="F24" s="42">
        <v>-22.043244758318686</v>
      </c>
      <c r="G24" s="43">
        <v>1</v>
      </c>
      <c r="I24" s="9" t="s">
        <v>114</v>
      </c>
      <c r="J24" s="9" t="s">
        <v>146</v>
      </c>
      <c r="K24" s="9" t="s">
        <v>171</v>
      </c>
      <c r="L24" s="43">
        <v>1</v>
      </c>
    </row>
    <row r="25" spans="3:12">
      <c r="C25" s="9">
        <v>23</v>
      </c>
      <c r="D25" s="42">
        <v>8.9080080782617408</v>
      </c>
      <c r="E25" s="42">
        <v>15.056414051492906</v>
      </c>
      <c r="F25" s="42">
        <v>34.803426800013995</v>
      </c>
      <c r="G25" s="43">
        <v>1</v>
      </c>
      <c r="I25" s="63" t="s">
        <v>116</v>
      </c>
      <c r="J25" s="9" t="s">
        <v>147</v>
      </c>
      <c r="K25" s="9" t="s">
        <v>172</v>
      </c>
      <c r="L25" s="43">
        <v>1</v>
      </c>
    </row>
    <row r="26" spans="3:12">
      <c r="C26" s="9">
        <v>24</v>
      </c>
      <c r="D26" s="42">
        <v>14.690976234738482</v>
      </c>
      <c r="E26" s="42">
        <v>15.136618187903851</v>
      </c>
      <c r="F26" s="42">
        <v>-3.769135733288504</v>
      </c>
      <c r="G26" s="43">
        <v>1</v>
      </c>
      <c r="I26" s="9" t="s">
        <v>115</v>
      </c>
      <c r="J26" s="9" t="s">
        <v>147</v>
      </c>
      <c r="K26" s="9" t="s">
        <v>173</v>
      </c>
      <c r="L26" s="43">
        <v>1</v>
      </c>
    </row>
    <row r="27" spans="3:12">
      <c r="C27" s="9">
        <v>25</v>
      </c>
      <c r="D27" s="42">
        <v>1.2821367006941189</v>
      </c>
      <c r="E27" s="42">
        <v>20.068390394405245</v>
      </c>
      <c r="F27" s="42">
        <v>2.5574677451699102</v>
      </c>
      <c r="G27" s="43">
        <v>1</v>
      </c>
      <c r="I27" s="9" t="s">
        <v>113</v>
      </c>
      <c r="J27" s="9" t="s">
        <v>148</v>
      </c>
      <c r="K27" s="9" t="s">
        <v>174</v>
      </c>
      <c r="L27" s="43">
        <v>1</v>
      </c>
    </row>
    <row r="28" spans="3:12">
      <c r="C28" s="9">
        <v>26</v>
      </c>
      <c r="D28" s="42">
        <v>1.2821367006941189</v>
      </c>
      <c r="E28" s="42">
        <v>20.167009163613045</v>
      </c>
      <c r="F28" s="42">
        <v>1.3633031084836151</v>
      </c>
      <c r="G28" s="43">
        <v>1</v>
      </c>
      <c r="I28" s="9" t="s">
        <v>113</v>
      </c>
      <c r="J28" s="9" t="s">
        <v>143</v>
      </c>
      <c r="K28" s="9" t="s">
        <v>117</v>
      </c>
      <c r="L28" s="43">
        <v>1</v>
      </c>
    </row>
    <row r="29" spans="3:12">
      <c r="C29" s="9">
        <v>27</v>
      </c>
      <c r="D29" s="42">
        <v>1.44191360567904</v>
      </c>
      <c r="E29" s="42">
        <v>20.176927229362331</v>
      </c>
      <c r="F29" s="42">
        <v>2.8080010869639511</v>
      </c>
      <c r="G29" s="43">
        <v>1</v>
      </c>
      <c r="I29" s="9" t="s">
        <v>117</v>
      </c>
      <c r="J29" s="9" t="s">
        <v>143</v>
      </c>
      <c r="K29" s="9" t="s">
        <v>114</v>
      </c>
      <c r="L29" s="43">
        <v>1</v>
      </c>
    </row>
    <row r="30" spans="3:12">
      <c r="C30" s="9">
        <v>28</v>
      </c>
      <c r="D30" s="42">
        <v>1.8605935109540859</v>
      </c>
      <c r="E30" s="42">
        <v>20.668988843119855</v>
      </c>
      <c r="F30" s="42">
        <v>6.1644306594221643</v>
      </c>
      <c r="G30" s="43">
        <v>1</v>
      </c>
      <c r="I30" s="9" t="s">
        <v>111</v>
      </c>
      <c r="J30" s="9" t="s">
        <v>149</v>
      </c>
      <c r="K30" s="9" t="s">
        <v>175</v>
      </c>
      <c r="L30" s="43">
        <v>1</v>
      </c>
    </row>
    <row r="31" spans="3:12">
      <c r="C31" s="9">
        <v>29</v>
      </c>
      <c r="D31" s="42">
        <v>1.6979016583201598</v>
      </c>
      <c r="E31" s="42">
        <v>20.899654024400174</v>
      </c>
      <c r="F31" s="42">
        <v>5.5125865352797181</v>
      </c>
      <c r="G31" s="43">
        <v>1</v>
      </c>
      <c r="I31" s="9" t="s">
        <v>118</v>
      </c>
      <c r="J31" s="9" t="s">
        <v>150</v>
      </c>
      <c r="K31" s="9" t="s">
        <v>176</v>
      </c>
      <c r="L31" s="43">
        <v>1</v>
      </c>
    </row>
    <row r="32" spans="3:12">
      <c r="C32" s="9">
        <v>30</v>
      </c>
      <c r="D32" s="42">
        <v>1.6426678650571043</v>
      </c>
      <c r="E32" s="42">
        <v>21.033886789977192</v>
      </c>
      <c r="F32" s="42">
        <v>6.1978842928682845</v>
      </c>
      <c r="G32" s="43">
        <v>1</v>
      </c>
      <c r="I32" s="9" t="s">
        <v>103</v>
      </c>
      <c r="J32" s="9" t="s">
        <v>151</v>
      </c>
      <c r="K32" s="9" t="s">
        <v>175</v>
      </c>
      <c r="L32" s="43">
        <v>1</v>
      </c>
    </row>
    <row r="33" spans="3:12">
      <c r="C33" s="9">
        <v>31</v>
      </c>
      <c r="D33" s="42">
        <v>0.40847016280768778</v>
      </c>
      <c r="E33" s="42">
        <v>20.352473133330538</v>
      </c>
      <c r="F33" s="42">
        <v>50.71089429386528</v>
      </c>
      <c r="G33" s="43">
        <v>0</v>
      </c>
      <c r="I33" s="9" t="s">
        <v>119</v>
      </c>
      <c r="J33" s="9" t="s">
        <v>152</v>
      </c>
      <c r="K33" s="9" t="s">
        <v>177</v>
      </c>
      <c r="L33" s="43">
        <v>0</v>
      </c>
    </row>
    <row r="34" spans="3:12">
      <c r="C34" s="9">
        <v>32</v>
      </c>
      <c r="D34" s="42">
        <v>0.25377777999129442</v>
      </c>
      <c r="E34" s="42">
        <v>27.144408376784792</v>
      </c>
      <c r="F34" s="42">
        <v>4.1700687668131266E-2</v>
      </c>
      <c r="G34" s="43">
        <v>0</v>
      </c>
      <c r="I34" s="9" t="s">
        <v>120</v>
      </c>
      <c r="J34" s="9" t="s">
        <v>153</v>
      </c>
      <c r="K34" s="9" t="s">
        <v>160</v>
      </c>
      <c r="L34" s="43">
        <v>0</v>
      </c>
    </row>
    <row r="35" spans="3:12">
      <c r="C35" s="9">
        <v>33</v>
      </c>
      <c r="D35" s="42">
        <v>0.25358760361152727</v>
      </c>
      <c r="E35" s="42">
        <v>27.146441380250995</v>
      </c>
      <c r="F35" s="42">
        <v>0.1740853957618515</v>
      </c>
      <c r="G35" s="43">
        <v>0</v>
      </c>
      <c r="I35" s="9" t="s">
        <v>120</v>
      </c>
      <c r="J35" s="9" t="s">
        <v>153</v>
      </c>
      <c r="K35" s="9" t="s">
        <v>99</v>
      </c>
      <c r="L35" s="43">
        <v>0</v>
      </c>
    </row>
    <row r="36" spans="3:12">
      <c r="C36" s="9">
        <v>34</v>
      </c>
      <c r="D36" s="42">
        <v>0.84550202794453544</v>
      </c>
      <c r="E36" s="42">
        <v>27.184266973802597</v>
      </c>
      <c r="F36" s="42">
        <v>-0.36435822307463073</v>
      </c>
      <c r="G36" s="43">
        <v>1</v>
      </c>
      <c r="I36" s="9" t="s">
        <v>100</v>
      </c>
      <c r="J36" s="9" t="s">
        <v>154</v>
      </c>
      <c r="K36" s="9" t="s">
        <v>119</v>
      </c>
      <c r="L36" s="43">
        <v>1</v>
      </c>
    </row>
    <row r="37" spans="3:12">
      <c r="C37" s="9">
        <v>35</v>
      </c>
      <c r="D37" s="42">
        <v>0.52981470539548137</v>
      </c>
      <c r="E37" s="42">
        <v>27.023993501455909</v>
      </c>
      <c r="F37" s="42">
        <v>3.6255969397397863</v>
      </c>
      <c r="G37" s="43">
        <v>1</v>
      </c>
      <c r="I37" s="9" t="s">
        <v>121</v>
      </c>
      <c r="J37" s="9" t="s">
        <v>155</v>
      </c>
      <c r="K37" s="9" t="s">
        <v>166</v>
      </c>
      <c r="L37" s="43">
        <v>1</v>
      </c>
    </row>
    <row r="38" spans="3:12">
      <c r="C38" s="9">
        <v>36</v>
      </c>
      <c r="D38" s="42">
        <v>0.77700767373792201</v>
      </c>
      <c r="E38" s="42">
        <v>27.173758820170999</v>
      </c>
      <c r="F38" s="42">
        <v>3.1316565865631896</v>
      </c>
      <c r="G38" s="43">
        <v>1</v>
      </c>
      <c r="I38" s="9" t="s">
        <v>100</v>
      </c>
      <c r="J38" s="9" t="s">
        <v>154</v>
      </c>
      <c r="K38" s="9" t="s">
        <v>107</v>
      </c>
      <c r="L38" s="43">
        <v>1</v>
      </c>
    </row>
    <row r="39" spans="3:12">
      <c r="C39" s="9">
        <v>37</v>
      </c>
      <c r="D39" s="42">
        <v>0.77407569083768424</v>
      </c>
      <c r="E39" s="42">
        <v>26.79380303762062</v>
      </c>
      <c r="F39" s="42">
        <v>0.19883333911440165</v>
      </c>
      <c r="G39" s="43">
        <v>1</v>
      </c>
      <c r="I39" s="9" t="s">
        <v>100</v>
      </c>
      <c r="J39" s="9" t="s">
        <v>156</v>
      </c>
      <c r="K39" s="9" t="s">
        <v>99</v>
      </c>
      <c r="L39" s="43">
        <v>1</v>
      </c>
    </row>
    <row r="40" spans="3:12">
      <c r="C40" s="9">
        <v>38</v>
      </c>
      <c r="D40" s="42">
        <v>0.73851230995106198</v>
      </c>
      <c r="E40" s="42">
        <v>26.778607646478918</v>
      </c>
      <c r="F40" s="42">
        <v>0.24909999071516753</v>
      </c>
      <c r="G40" s="43">
        <v>1</v>
      </c>
      <c r="I40" s="9" t="s">
        <v>122</v>
      </c>
      <c r="J40" s="9" t="s">
        <v>156</v>
      </c>
      <c r="K40" s="9" t="s">
        <v>99</v>
      </c>
      <c r="L40" s="43">
        <v>1</v>
      </c>
    </row>
    <row r="41" spans="3:12">
      <c r="C41" s="9">
        <v>39</v>
      </c>
      <c r="D41" s="42">
        <v>0.70646441159344708</v>
      </c>
      <c r="E41" s="42">
        <v>26.762809936625388</v>
      </c>
      <c r="F41" s="42">
        <v>0.12068662942579735</v>
      </c>
      <c r="G41" s="43">
        <v>1</v>
      </c>
      <c r="I41" s="9" t="s">
        <v>122</v>
      </c>
      <c r="J41" s="9" t="s">
        <v>156</v>
      </c>
      <c r="K41" s="9" t="s">
        <v>105</v>
      </c>
      <c r="L41" s="43">
        <v>1</v>
      </c>
    </row>
    <row r="42" spans="3:12">
      <c r="C42" s="9">
        <v>40</v>
      </c>
      <c r="D42" s="42">
        <v>2.4604837683160068</v>
      </c>
      <c r="E42" s="42">
        <v>28.062545093008268</v>
      </c>
      <c r="F42" s="42">
        <v>1.0862071031611364</v>
      </c>
      <c r="G42" s="43">
        <v>0</v>
      </c>
      <c r="I42" s="9" t="s">
        <v>123</v>
      </c>
      <c r="J42" s="9" t="s">
        <v>157</v>
      </c>
      <c r="K42" s="9" t="s">
        <v>159</v>
      </c>
      <c r="L42" s="43">
        <v>0</v>
      </c>
    </row>
    <row r="43" spans="3:12">
      <c r="C43" s="9">
        <v>41</v>
      </c>
      <c r="D43" s="42">
        <v>2.1944118181397623</v>
      </c>
      <c r="E43" s="42">
        <v>27.949070975161447</v>
      </c>
      <c r="F43" s="42">
        <v>1.0497112604307692</v>
      </c>
      <c r="G43" s="43">
        <v>0</v>
      </c>
      <c r="I43" s="9" t="s">
        <v>124</v>
      </c>
      <c r="J43" s="9" t="s">
        <v>158</v>
      </c>
      <c r="K43" s="9" t="s">
        <v>102</v>
      </c>
      <c r="L43" s="43">
        <v>0</v>
      </c>
    </row>
    <row r="44" spans="3:12">
      <c r="C44" s="9">
        <v>42</v>
      </c>
      <c r="D44" s="42">
        <v>2.1240892854932598</v>
      </c>
      <c r="E44" s="42">
        <v>27.884642600403357</v>
      </c>
      <c r="F44" s="42">
        <v>1.0305090067232634</v>
      </c>
      <c r="G44" s="43">
        <v>0</v>
      </c>
      <c r="I44" s="9" t="s">
        <v>125</v>
      </c>
      <c r="J44" s="9" t="s">
        <v>158</v>
      </c>
      <c r="K44" s="9" t="s">
        <v>102</v>
      </c>
      <c r="L44" s="43">
        <v>0</v>
      </c>
    </row>
    <row r="45" spans="3:12">
      <c r="C45" s="9">
        <v>43</v>
      </c>
      <c r="D45" s="42">
        <v>17.30323675273798</v>
      </c>
      <c r="E45" s="42">
        <v>27.199706267557509</v>
      </c>
      <c r="F45" s="42">
        <v>-0.2521093311221741</v>
      </c>
      <c r="G45" s="43">
        <v>0</v>
      </c>
      <c r="I45" s="9" t="s">
        <v>126</v>
      </c>
      <c r="J45" s="9" t="s">
        <v>154</v>
      </c>
      <c r="K45" s="9" t="s">
        <v>120</v>
      </c>
      <c r="L45" s="43">
        <v>0</v>
      </c>
    </row>
    <row r="46" spans="3:12">
      <c r="C46" s="9">
        <v>44</v>
      </c>
      <c r="D46" s="42">
        <v>1.8505466148743379</v>
      </c>
      <c r="E46" s="42">
        <v>27.129557038011228</v>
      </c>
      <c r="F46" s="42">
        <v>-4.2062281012643243</v>
      </c>
      <c r="G46" s="43">
        <v>0</v>
      </c>
      <c r="I46" s="9" t="s">
        <v>111</v>
      </c>
      <c r="J46" s="9" t="s">
        <v>153</v>
      </c>
      <c r="K46" s="9" t="s">
        <v>178</v>
      </c>
      <c r="L46" s="43">
        <v>0</v>
      </c>
    </row>
    <row r="47" spans="3:12">
      <c r="C47" s="9">
        <v>45</v>
      </c>
      <c r="D47" s="42">
        <v>16.117228016419368</v>
      </c>
      <c r="E47" s="42">
        <v>27.055077569243299</v>
      </c>
      <c r="F47" s="42">
        <v>0.49533632130825245</v>
      </c>
      <c r="G47" s="43">
        <v>0</v>
      </c>
      <c r="I47" s="9" t="s">
        <v>127</v>
      </c>
      <c r="J47" s="9" t="s">
        <v>153</v>
      </c>
      <c r="K47" s="9" t="s">
        <v>121</v>
      </c>
      <c r="L47" s="43">
        <v>0</v>
      </c>
    </row>
  </sheetData>
  <mergeCells count="1">
    <mergeCell ref="I1:L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N11" sqref="N11"/>
    </sheetView>
  </sheetViews>
  <sheetFormatPr defaultRowHeight="15"/>
  <sheetData>
    <row r="1" spans="1:5">
      <c r="A1" s="41" t="s">
        <v>83</v>
      </c>
      <c r="B1" s="41" t="s">
        <v>179</v>
      </c>
      <c r="C1" s="41" t="s">
        <v>180</v>
      </c>
      <c r="D1" s="41" t="s">
        <v>181</v>
      </c>
      <c r="E1" s="41" t="s">
        <v>182</v>
      </c>
    </row>
    <row r="2" spans="1:5">
      <c r="A2" s="41">
        <v>1</v>
      </c>
      <c r="B2" s="44">
        <v>0.55157598633626481</v>
      </c>
      <c r="C2" s="44">
        <v>19.757909648263283</v>
      </c>
      <c r="D2" s="44">
        <v>-7.3820637856217957</v>
      </c>
      <c r="E2" s="45">
        <v>1</v>
      </c>
    </row>
    <row r="3" spans="1:5">
      <c r="A3" s="41">
        <v>2</v>
      </c>
      <c r="B3" s="42">
        <v>0.56144817829989968</v>
      </c>
      <c r="C3" s="42">
        <v>19.740061239703635</v>
      </c>
      <c r="D3" s="42">
        <v>-3.1410693332335198</v>
      </c>
      <c r="E3" s="43">
        <v>0</v>
      </c>
    </row>
    <row r="4" spans="1:5">
      <c r="A4" s="41">
        <v>3</v>
      </c>
      <c r="B4" s="42">
        <v>0.15138445848897933</v>
      </c>
      <c r="C4" s="42">
        <v>19.452725268182913</v>
      </c>
      <c r="D4" s="42">
        <v>1.2771290667694306</v>
      </c>
      <c r="E4" s="43">
        <v>0</v>
      </c>
    </row>
    <row r="5" spans="1:5">
      <c r="A5" s="41">
        <v>4</v>
      </c>
      <c r="B5" s="42">
        <v>0.83347167342862483</v>
      </c>
      <c r="C5" s="42">
        <v>18.570457870867575</v>
      </c>
      <c r="D5" s="42">
        <v>-21.819291737196245</v>
      </c>
      <c r="E5" s="43">
        <v>1</v>
      </c>
    </row>
    <row r="6" spans="1:5">
      <c r="A6" s="41">
        <v>5</v>
      </c>
      <c r="B6" s="42">
        <v>0.82195331773189262</v>
      </c>
      <c r="C6" s="42">
        <v>18.405159327580467</v>
      </c>
      <c r="D6" s="42">
        <v>-15.544226650292615</v>
      </c>
      <c r="E6" s="43">
        <v>1</v>
      </c>
    </row>
    <row r="7" spans="1:5">
      <c r="A7" s="41">
        <v>6</v>
      </c>
      <c r="B7" s="42">
        <v>0.81060524367719355</v>
      </c>
      <c r="C7" s="42">
        <v>18.296521161263261</v>
      </c>
      <c r="D7" s="42">
        <v>-8.8067443317259766</v>
      </c>
      <c r="E7" s="43">
        <v>1</v>
      </c>
    </row>
    <row r="8" spans="1:5">
      <c r="A8" s="41">
        <v>7</v>
      </c>
      <c r="B8" s="42">
        <v>0.91951540195341852</v>
      </c>
      <c r="C8" s="42">
        <v>10.371739648743057</v>
      </c>
      <c r="D8" s="42">
        <v>4.0132732281492611</v>
      </c>
      <c r="E8" s="43">
        <v>1</v>
      </c>
    </row>
    <row r="9" spans="1:5">
      <c r="A9" s="41">
        <v>8</v>
      </c>
      <c r="B9" s="42">
        <v>0.96898037586958774</v>
      </c>
      <c r="C9" s="42">
        <v>10.559036702680755</v>
      </c>
      <c r="D9" s="42">
        <v>-3.5666078288858891</v>
      </c>
      <c r="E9" s="43">
        <v>1</v>
      </c>
    </row>
    <row r="10" spans="1:5">
      <c r="A10" s="41">
        <v>9</v>
      </c>
      <c r="B10" s="42">
        <v>1.0060250976481342</v>
      </c>
      <c r="C10" s="42">
        <v>10.781702515558052</v>
      </c>
      <c r="D10" s="42">
        <v>-2.8733482921964595</v>
      </c>
      <c r="E10" s="43">
        <v>1</v>
      </c>
    </row>
    <row r="11" spans="1:5">
      <c r="A11" s="41">
        <v>10</v>
      </c>
      <c r="B11" s="42">
        <v>1.6327809571016019</v>
      </c>
      <c r="C11" s="42">
        <v>17.779347665136271</v>
      </c>
      <c r="D11" s="42">
        <v>5.4411613650749935</v>
      </c>
      <c r="E11" s="43">
        <v>1</v>
      </c>
    </row>
    <row r="12" spans="1:5">
      <c r="A12" s="41">
        <v>11</v>
      </c>
      <c r="B12" s="42">
        <v>2.3148091671715982</v>
      </c>
      <c r="C12" s="42">
        <v>17.897426031416245</v>
      </c>
      <c r="D12" s="42">
        <v>-3.584737609745174</v>
      </c>
      <c r="E12" s="43">
        <v>0</v>
      </c>
    </row>
    <row r="13" spans="1:5">
      <c r="A13" s="41">
        <v>12</v>
      </c>
      <c r="B13" s="42">
        <v>2.2914256966777908</v>
      </c>
      <c r="C13" s="42">
        <v>17.952049836093362</v>
      </c>
      <c r="D13" s="42">
        <v>1.6932644236187941</v>
      </c>
      <c r="E13" s="43">
        <v>0</v>
      </c>
    </row>
    <row r="14" spans="1:5">
      <c r="A14" s="41">
        <v>13</v>
      </c>
      <c r="B14" s="42">
        <v>6.3137910918093107E-2</v>
      </c>
      <c r="C14" s="42">
        <v>12.216532747418105</v>
      </c>
      <c r="D14" s="42">
        <v>15.474743076550075</v>
      </c>
      <c r="E14" s="43">
        <v>1</v>
      </c>
    </row>
    <row r="15" spans="1:5">
      <c r="A15" s="41">
        <v>14</v>
      </c>
      <c r="B15" s="42">
        <v>2.8829394524489027</v>
      </c>
      <c r="C15" s="42">
        <v>17.935515524477847</v>
      </c>
      <c r="D15" s="42">
        <v>-2.7654507794631629</v>
      </c>
      <c r="E15" s="43">
        <v>0</v>
      </c>
    </row>
    <row r="16" spans="1:5">
      <c r="A16" s="41">
        <v>15</v>
      </c>
      <c r="B16" s="42">
        <v>3.1114335122946497</v>
      </c>
      <c r="C16" s="42">
        <v>17.943091939865578</v>
      </c>
      <c r="D16" s="42">
        <v>2.2781943298899265</v>
      </c>
      <c r="E16" s="43">
        <v>0</v>
      </c>
    </row>
    <row r="17" spans="1:5">
      <c r="A17" s="41">
        <v>16</v>
      </c>
      <c r="B17" s="42">
        <v>3.0252118834085904</v>
      </c>
      <c r="C17" s="42">
        <v>22.28005791019017</v>
      </c>
      <c r="D17" s="42">
        <v>-8.2968488004266732</v>
      </c>
      <c r="E17" s="43">
        <v>1</v>
      </c>
    </row>
    <row r="18" spans="1:5">
      <c r="A18" s="41">
        <v>17</v>
      </c>
      <c r="B18" s="42">
        <v>11.097933045979145</v>
      </c>
      <c r="C18" s="42">
        <v>22.118293547361088</v>
      </c>
      <c r="D18" s="42">
        <v>-20.992096034147234</v>
      </c>
      <c r="E18" s="43">
        <v>0</v>
      </c>
    </row>
    <row r="19" spans="1:5">
      <c r="A19" s="41">
        <v>18</v>
      </c>
      <c r="B19" s="42">
        <v>3.3113197643339833</v>
      </c>
      <c r="C19" s="42">
        <v>20.190434294319044</v>
      </c>
      <c r="D19" s="42">
        <v>-39.184349957471937</v>
      </c>
      <c r="E19" s="43">
        <v>0</v>
      </c>
    </row>
    <row r="20" spans="1:5">
      <c r="A20" s="41">
        <v>19</v>
      </c>
      <c r="B20" s="42">
        <v>1.9330293817447712</v>
      </c>
      <c r="C20" s="42">
        <v>20.5615200014756</v>
      </c>
      <c r="D20" s="42">
        <v>0.15517469486869229</v>
      </c>
      <c r="E20" s="43">
        <v>1</v>
      </c>
    </row>
    <row r="21" spans="1:5">
      <c r="A21" s="41">
        <v>20</v>
      </c>
      <c r="B21" s="42">
        <v>1.7729018088624087</v>
      </c>
      <c r="C21" s="42">
        <v>20.508511278181334</v>
      </c>
      <c r="D21" s="42">
        <v>0.22490074840435809</v>
      </c>
      <c r="E21" s="43">
        <v>1</v>
      </c>
    </row>
    <row r="22" spans="1:5">
      <c r="A22" s="41">
        <v>21</v>
      </c>
      <c r="B22" s="42">
        <v>1.3062282086150374</v>
      </c>
      <c r="C22" s="42">
        <v>20.507493524921752</v>
      </c>
      <c r="D22" s="42">
        <v>7.7386635756752851</v>
      </c>
      <c r="E22" s="43">
        <v>1</v>
      </c>
    </row>
    <row r="23" spans="1:5">
      <c r="A23" s="41">
        <v>22</v>
      </c>
      <c r="B23" s="42">
        <v>-2.7511397629984877</v>
      </c>
      <c r="C23" s="42">
        <v>14.297786695957441</v>
      </c>
      <c r="D23" s="42">
        <v>-22.043244758318686</v>
      </c>
      <c r="E23" s="43">
        <v>1</v>
      </c>
    </row>
    <row r="24" spans="1:5">
      <c r="A24" s="41">
        <v>23</v>
      </c>
      <c r="B24" s="42">
        <v>8.9080080782617408</v>
      </c>
      <c r="C24" s="42">
        <v>15.056414051492906</v>
      </c>
      <c r="D24" s="42">
        <v>34.803426800013995</v>
      </c>
      <c r="E24" s="43">
        <v>1</v>
      </c>
    </row>
    <row r="25" spans="1:5">
      <c r="A25" s="41">
        <v>24</v>
      </c>
      <c r="B25" s="42">
        <v>14.690976234738482</v>
      </c>
      <c r="C25" s="42">
        <v>15.136618187903851</v>
      </c>
      <c r="D25" s="42">
        <v>-3.769135733288504</v>
      </c>
      <c r="E25" s="43">
        <v>1</v>
      </c>
    </row>
    <row r="26" spans="1:5">
      <c r="A26" s="41">
        <v>25</v>
      </c>
      <c r="B26" s="42">
        <v>1.2821367006941189</v>
      </c>
      <c r="C26" s="42">
        <v>20.068390394405245</v>
      </c>
      <c r="D26" s="42">
        <v>2.5574677451699102</v>
      </c>
      <c r="E26" s="43">
        <v>1</v>
      </c>
    </row>
    <row r="27" spans="1:5">
      <c r="A27" s="41">
        <v>26</v>
      </c>
      <c r="B27" s="42">
        <v>1.2821367006941189</v>
      </c>
      <c r="C27" s="42">
        <v>20.167009163613045</v>
      </c>
      <c r="D27" s="42">
        <v>1.3633031084836151</v>
      </c>
      <c r="E27" s="43">
        <v>1</v>
      </c>
    </row>
    <row r="28" spans="1:5">
      <c r="A28" s="41">
        <v>27</v>
      </c>
      <c r="B28" s="42">
        <v>1.44191360567904</v>
      </c>
      <c r="C28" s="42">
        <v>20.176927229362331</v>
      </c>
      <c r="D28" s="42">
        <v>2.8080010869639511</v>
      </c>
      <c r="E28" s="43">
        <v>1</v>
      </c>
    </row>
    <row r="29" spans="1:5">
      <c r="A29" s="41">
        <v>28</v>
      </c>
      <c r="B29" s="42">
        <v>1.8605935109540859</v>
      </c>
      <c r="C29" s="42">
        <v>20.668988843119855</v>
      </c>
      <c r="D29" s="42">
        <v>6.1644306594221643</v>
      </c>
      <c r="E29" s="43">
        <v>1</v>
      </c>
    </row>
    <row r="30" spans="1:5">
      <c r="A30" s="41">
        <v>29</v>
      </c>
      <c r="B30" s="42">
        <v>1.6979016583201598</v>
      </c>
      <c r="C30" s="42">
        <v>20.899654024400174</v>
      </c>
      <c r="D30" s="42">
        <v>5.5125865352797181</v>
      </c>
      <c r="E30" s="43">
        <v>1</v>
      </c>
    </row>
    <row r="31" spans="1:5">
      <c r="A31" s="41">
        <v>30</v>
      </c>
      <c r="B31" s="42">
        <v>1.6426678650571043</v>
      </c>
      <c r="C31" s="42">
        <v>21.033886789977192</v>
      </c>
      <c r="D31" s="42">
        <v>6.1978842928682845</v>
      </c>
      <c r="E31" s="43">
        <v>1</v>
      </c>
    </row>
    <row r="32" spans="1:5">
      <c r="A32" s="41">
        <v>31</v>
      </c>
      <c r="B32" s="42">
        <v>0.40847016280768778</v>
      </c>
      <c r="C32" s="42">
        <v>20.352473133330538</v>
      </c>
      <c r="D32" s="42">
        <v>50.71089429386528</v>
      </c>
      <c r="E32" s="43">
        <v>0</v>
      </c>
    </row>
    <row r="33" spans="1:5">
      <c r="A33" s="41">
        <v>32</v>
      </c>
      <c r="B33" s="42">
        <v>0.25377777999129442</v>
      </c>
      <c r="C33" s="42">
        <v>27.144408376784792</v>
      </c>
      <c r="D33" s="42">
        <v>4.1700687668131266E-2</v>
      </c>
      <c r="E33" s="43">
        <v>0</v>
      </c>
    </row>
    <row r="34" spans="1:5">
      <c r="A34" s="41">
        <v>33</v>
      </c>
      <c r="B34" s="42">
        <v>0.25358760361152727</v>
      </c>
      <c r="C34" s="42">
        <v>27.146441380250995</v>
      </c>
      <c r="D34" s="42">
        <v>0.1740853957618515</v>
      </c>
      <c r="E34" s="43">
        <v>0</v>
      </c>
    </row>
    <row r="35" spans="1:5">
      <c r="A35" s="41">
        <v>34</v>
      </c>
      <c r="B35" s="42">
        <v>0.84550202794453544</v>
      </c>
      <c r="C35" s="42">
        <v>27.184266973802597</v>
      </c>
      <c r="D35" s="42">
        <v>-0.36435822307463073</v>
      </c>
      <c r="E35" s="43">
        <v>1</v>
      </c>
    </row>
    <row r="36" spans="1:5">
      <c r="A36" s="41">
        <v>35</v>
      </c>
      <c r="B36" s="42">
        <v>0.52981470539548137</v>
      </c>
      <c r="C36" s="42">
        <v>27.023993501455909</v>
      </c>
      <c r="D36" s="42">
        <v>3.6255969397397863</v>
      </c>
      <c r="E36" s="43">
        <v>1</v>
      </c>
    </row>
    <row r="37" spans="1:5">
      <c r="A37" s="41">
        <v>36</v>
      </c>
      <c r="B37" s="42">
        <v>0.77700767373792201</v>
      </c>
      <c r="C37" s="42">
        <v>27.173758820170999</v>
      </c>
      <c r="D37" s="42">
        <v>3.1316565865631896</v>
      </c>
      <c r="E37" s="43">
        <v>1</v>
      </c>
    </row>
    <row r="38" spans="1:5">
      <c r="A38" s="41">
        <v>37</v>
      </c>
      <c r="B38" s="42">
        <v>0.77407569083768424</v>
      </c>
      <c r="C38" s="42">
        <v>26.79380303762062</v>
      </c>
      <c r="D38" s="42">
        <v>0.19883333911440165</v>
      </c>
      <c r="E38" s="43">
        <v>1</v>
      </c>
    </row>
    <row r="39" spans="1:5">
      <c r="A39" s="41">
        <v>38</v>
      </c>
      <c r="B39" s="42">
        <v>0.73851230995106198</v>
      </c>
      <c r="C39" s="42">
        <v>26.778607646478918</v>
      </c>
      <c r="D39" s="42">
        <v>0.24909999071516753</v>
      </c>
      <c r="E39" s="43">
        <v>1</v>
      </c>
    </row>
    <row r="40" spans="1:5">
      <c r="A40" s="41">
        <v>39</v>
      </c>
      <c r="B40" s="42">
        <v>0.70646441159344708</v>
      </c>
      <c r="C40" s="42">
        <v>26.762809936625388</v>
      </c>
      <c r="D40" s="42">
        <v>0.12068662942579735</v>
      </c>
      <c r="E40" s="43">
        <v>1</v>
      </c>
    </row>
    <row r="41" spans="1:5">
      <c r="A41" s="41">
        <v>40</v>
      </c>
      <c r="B41" s="42">
        <v>2.4604837683160068</v>
      </c>
      <c r="C41" s="42">
        <v>28.062545093008268</v>
      </c>
      <c r="D41" s="42">
        <v>1.0862071031611364</v>
      </c>
      <c r="E41" s="43">
        <v>0</v>
      </c>
    </row>
    <row r="42" spans="1:5">
      <c r="A42" s="41">
        <v>41</v>
      </c>
      <c r="B42" s="42">
        <v>2.1944118181397623</v>
      </c>
      <c r="C42" s="42">
        <v>27.949070975161447</v>
      </c>
      <c r="D42" s="42">
        <v>1.0497112604307692</v>
      </c>
      <c r="E42" s="43">
        <v>0</v>
      </c>
    </row>
    <row r="43" spans="1:5">
      <c r="A43" s="41">
        <v>42</v>
      </c>
      <c r="B43" s="42">
        <v>2.1240892854932598</v>
      </c>
      <c r="C43" s="42">
        <v>27.884642600403357</v>
      </c>
      <c r="D43" s="42">
        <v>1.0305090067232634</v>
      </c>
      <c r="E43" s="43">
        <v>0</v>
      </c>
    </row>
    <row r="44" spans="1:5">
      <c r="A44" s="41">
        <v>43</v>
      </c>
      <c r="B44" s="42">
        <v>17.30323675273798</v>
      </c>
      <c r="C44" s="42">
        <v>27.199706267557509</v>
      </c>
      <c r="D44" s="42">
        <v>-0.2521093311221741</v>
      </c>
      <c r="E44" s="43">
        <v>0</v>
      </c>
    </row>
    <row r="45" spans="1:5">
      <c r="A45" s="41">
        <v>44</v>
      </c>
      <c r="B45" s="42">
        <v>1.8505466148743379</v>
      </c>
      <c r="C45" s="42">
        <v>27.129557038011228</v>
      </c>
      <c r="D45" s="42">
        <v>-4.2062281012643243</v>
      </c>
      <c r="E45" s="43">
        <v>0</v>
      </c>
    </row>
    <row r="46" spans="1:5">
      <c r="A46" s="41">
        <v>45</v>
      </c>
      <c r="B46" s="42">
        <v>16.117228016419368</v>
      </c>
      <c r="C46" s="42">
        <v>27.055077569243299</v>
      </c>
      <c r="D46" s="42">
        <v>0.49533632130825245</v>
      </c>
      <c r="E46" s="4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Kriteria</vt:lpstr>
      <vt:lpstr>Sampel</vt:lpstr>
      <vt:lpstr>Operasional Variabel </vt:lpstr>
      <vt:lpstr>Penyeusaian Data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2020-05-30T15:20:35Z</dcterms:created>
  <dcterms:modified xsi:type="dcterms:W3CDTF">2020-08-23T10:44:27Z</dcterms:modified>
</cp:coreProperties>
</file>