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95" windowWidth="20115" windowHeight="7935"/>
  </bookViews>
  <sheets>
    <sheet name="TBT" sheetId="2" r:id="rId1"/>
    <sheet name="Table" sheetId="6" r:id="rId2"/>
    <sheet name="BCF" sheetId="11" r:id="rId3"/>
  </sheets>
  <calcPr calcId="144525"/>
</workbook>
</file>

<file path=xl/calcChain.xml><?xml version="1.0" encoding="utf-8"?>
<calcChain xmlns="http://schemas.openxmlformats.org/spreadsheetml/2006/main">
  <c r="R9" i="2" l="1"/>
  <c r="R8" i="2"/>
  <c r="P8" i="2"/>
  <c r="G8" i="2"/>
  <c r="H6" i="11" l="1"/>
  <c r="H7" i="11"/>
  <c r="H8" i="11"/>
  <c r="H5" i="11"/>
  <c r="G6" i="11"/>
  <c r="G7" i="11"/>
  <c r="G8" i="11"/>
  <c r="G5" i="11"/>
  <c r="P58" i="2" l="1"/>
  <c r="O59" i="2"/>
  <c r="O58" i="2"/>
  <c r="N60" i="2"/>
  <c r="N59" i="2"/>
  <c r="N58" i="2"/>
  <c r="M49" i="2"/>
  <c r="M53" i="2" s="1"/>
  <c r="F58" i="2"/>
  <c r="E59" i="2"/>
  <c r="E58" i="2"/>
  <c r="D60" i="2"/>
  <c r="D59" i="2"/>
  <c r="D58" i="2"/>
  <c r="D49" i="2"/>
  <c r="D53" i="2" s="1"/>
  <c r="Q49" i="2" l="1"/>
  <c r="Q52" i="2"/>
  <c r="Q50" i="2"/>
  <c r="Q51" i="2"/>
  <c r="H50" i="2"/>
  <c r="H49" i="2"/>
  <c r="H51" i="2"/>
  <c r="H52" i="2"/>
</calcChain>
</file>

<file path=xl/sharedStrings.xml><?xml version="1.0" encoding="utf-8"?>
<sst xmlns="http://schemas.openxmlformats.org/spreadsheetml/2006/main" count="111" uniqueCount="55">
  <si>
    <t>A</t>
  </si>
  <si>
    <t>B</t>
  </si>
  <si>
    <t>C</t>
  </si>
  <si>
    <t>AVG</t>
  </si>
  <si>
    <t>SEDIMENT</t>
  </si>
  <si>
    <t>Anova: Single Factor</t>
  </si>
  <si>
    <t>SUMMARY</t>
  </si>
  <si>
    <t>Groups</t>
  </si>
  <si>
    <t>Count</t>
  </si>
  <si>
    <t>Sum</t>
  </si>
  <si>
    <t>Average</t>
  </si>
  <si>
    <t>Variance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</si>
  <si>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</si>
  <si>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</si>
  <si>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</si>
  <si>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</si>
  <si>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</si>
  <si>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</si>
  <si>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</si>
  <si>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</si>
  <si>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</si>
  <si>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</si>
  <si>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</si>
  <si>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FISH</t>
  </si>
  <si>
    <t>BNT</t>
  </si>
  <si>
    <r>
      <t>MS</t>
    </r>
    <r>
      <rPr>
        <vertAlign val="subscript"/>
        <sz val="12"/>
        <color theme="1"/>
        <rFont val="Times New Roman"/>
        <family val="1"/>
      </rPr>
      <t>E</t>
    </r>
  </si>
  <si>
    <t>T(α.dfe)</t>
  </si>
  <si>
    <t>α=</t>
  </si>
  <si>
    <t>dfe =</t>
  </si>
  <si>
    <t>r =</t>
  </si>
  <si>
    <t>BNt Value</t>
  </si>
  <si>
    <t>Station</t>
  </si>
  <si>
    <t>BNt</t>
  </si>
  <si>
    <t>BNt (Beda nyata terkecil)</t>
  </si>
  <si>
    <t>Notasi</t>
  </si>
  <si>
    <t>STDV</t>
  </si>
  <si>
    <t>Mean</t>
  </si>
  <si>
    <t>Column 1</t>
  </si>
  <si>
    <t>Column 2</t>
  </si>
  <si>
    <t>Column 3</t>
  </si>
  <si>
    <t>Column 4</t>
  </si>
  <si>
    <t>Berbeda signigikan</t>
  </si>
  <si>
    <r>
      <t xml:space="preserve">TBT </t>
    </r>
    <r>
      <rPr>
        <b/>
        <sz val="12"/>
        <color theme="1"/>
        <rFont val="Calibri"/>
        <family val="2"/>
      </rPr>
      <t>µ</t>
    </r>
    <r>
      <rPr>
        <b/>
        <sz val="10.199999999999999"/>
        <color theme="1"/>
        <rFont val="Calibri"/>
        <family val="2"/>
      </rPr>
      <t>g/g</t>
    </r>
  </si>
  <si>
    <r>
      <t>TBT (</t>
    </r>
    <r>
      <rPr>
        <sz val="11"/>
        <color theme="1"/>
        <rFont val="Calibri"/>
        <family val="2"/>
      </rPr>
      <t>µg/g)</t>
    </r>
  </si>
  <si>
    <t>Lokasi</t>
  </si>
  <si>
    <t>Plot</t>
  </si>
  <si>
    <t>Sedimen</t>
  </si>
  <si>
    <t>Ikan</t>
  </si>
  <si>
    <t>Stasiun</t>
  </si>
  <si>
    <t>Cfish</t>
  </si>
  <si>
    <t>Csediment</t>
  </si>
  <si>
    <t>TBT (ug/g)</t>
  </si>
  <si>
    <t>Cwater</t>
  </si>
  <si>
    <t>BCF Sediment</t>
  </si>
  <si>
    <t>BCF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</si>
</sst>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6" formatCode="0.0000"/>
    <numFmt numFmtId="167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bscript"/>
      <sz val="12"/>
      <color theme="1"/>
      <name val="Times New Roman"/>
      <family val="1"/>
    </font>
    <font>
      <b/>
      <sz val="12"/>
      <color theme="1"/>
      <name val="Calibri"/>
      <family val="2"/>
    </font>
    <font>
      <b/>
      <sz val="10.199999999999999"/>
      <color theme="1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1" xfId="0" applyNumberFormat="1" applyBorder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1"/>
    <xf numFmtId="0" fontId="4" fillId="0" borderId="0" xfId="1" applyFont="1"/>
    <xf numFmtId="0" fontId="0" fillId="0" borderId="1" xfId="0" applyBorder="1"/>
    <xf numFmtId="0" fontId="3" fillId="0" borderId="1" xfId="1" applyBorder="1"/>
    <xf numFmtId="0" fontId="3" fillId="0" borderId="1" xfId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1" applyFont="1" applyBorder="1"/>
    <xf numFmtId="164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164" fontId="0" fillId="7" borderId="0" xfId="0" applyNumberFormat="1" applyFill="1" applyAlignment="1">
      <alignment horizontal="center" vertical="center"/>
    </xf>
    <xf numFmtId="11" fontId="0" fillId="0" borderId="0" xfId="0" applyNumberFormat="1" applyFill="1" applyBorder="1" applyAlignment="1"/>
    <xf numFmtId="164" fontId="0" fillId="0" borderId="0" xfId="0" applyNumberFormat="1" applyFill="1" applyAlignment="1">
      <alignment horizontal="center" vertical="center"/>
    </xf>
    <xf numFmtId="164" fontId="3" fillId="0" borderId="1" xfId="1" applyNumberFormat="1" applyBorder="1"/>
    <xf numFmtId="0" fontId="5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0" fillId="0" borderId="1" xfId="0" applyNumberFormat="1" applyBorder="1"/>
    <xf numFmtId="0" fontId="0" fillId="0" borderId="4" xfId="0" applyBorder="1" applyAlignment="1"/>
    <xf numFmtId="0" fontId="0" fillId="0" borderId="5" xfId="0" applyFill="1" applyBorder="1" applyAlignment="1"/>
    <xf numFmtId="167" fontId="0" fillId="0" borderId="0" xfId="0" applyNumberFormat="1"/>
    <xf numFmtId="0" fontId="4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Sediment (</a:t>
            </a:r>
            <a:r>
              <a:rPr lang="en-US">
                <a:latin typeface="Calibri"/>
                <a:cs typeface="Calibri"/>
              </a:rPr>
              <a:t>µg/g)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TBT!$C$9:$F$9</c:f>
                <c:numCache>
                  <c:formatCode>General</c:formatCode>
                  <c:ptCount val="4"/>
                  <c:pt idx="0">
                    <c:v>8.5049005481154363E-2</c:v>
                  </c:pt>
                  <c:pt idx="1">
                    <c:v>7.6376261582597554E-2</c:v>
                  </c:pt>
                  <c:pt idx="2">
                    <c:v>0.10016652800877834</c:v>
                  </c:pt>
                  <c:pt idx="3">
                    <c:v>1.5275252316519468E-2</c:v>
                  </c:pt>
                </c:numCache>
              </c:numRef>
            </c:plus>
            <c:minus>
              <c:numRef>
                <c:f>TBT!$C$9:$F$9</c:f>
                <c:numCache>
                  <c:formatCode>General</c:formatCode>
                  <c:ptCount val="4"/>
                  <c:pt idx="0">
                    <c:v>8.5049005481154363E-2</c:v>
                  </c:pt>
                  <c:pt idx="1">
                    <c:v>7.6376261582597554E-2</c:v>
                  </c:pt>
                  <c:pt idx="2">
                    <c:v>0.10016652800877834</c:v>
                  </c:pt>
                  <c:pt idx="3">
                    <c:v>1.5275252316519468E-2</c:v>
                  </c:pt>
                </c:numCache>
              </c:numRef>
            </c:minus>
          </c:errBars>
          <c:val>
            <c:numRef>
              <c:f>TBT!$C$8:$F$8</c:f>
              <c:numCache>
                <c:formatCode>General</c:formatCode>
                <c:ptCount val="4"/>
                <c:pt idx="0">
                  <c:v>0.60666666666666658</c:v>
                </c:pt>
                <c:pt idx="1">
                  <c:v>6.9866666666666672</c:v>
                </c:pt>
                <c:pt idx="2">
                  <c:v>6.1166666666666671</c:v>
                </c:pt>
                <c:pt idx="3">
                  <c:v>0.22666666666666666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25696"/>
        <c:axId val="39327232"/>
      </c:barChart>
      <c:catAx>
        <c:axId val="393256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9327232"/>
        <c:crosses val="autoZero"/>
        <c:auto val="1"/>
        <c:lblAlgn val="ctr"/>
        <c:lblOffset val="100"/>
        <c:noMultiLvlLbl val="0"/>
      </c:catAx>
      <c:valAx>
        <c:axId val="39327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932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Fish (µg/g)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TBT!$L$9:$O$9</c:f>
                <c:numCache>
                  <c:formatCode>General</c:formatCode>
                  <c:ptCount val="4"/>
                  <c:pt idx="0">
                    <c:v>5.7735026918962502E-3</c:v>
                  </c:pt>
                  <c:pt idx="1">
                    <c:v>1.154700538379248E-2</c:v>
                  </c:pt>
                  <c:pt idx="2">
                    <c:v>2.3094010767585035E-2</c:v>
                  </c:pt>
                  <c:pt idx="3">
                    <c:v>2.3094010767585036E-3</c:v>
                  </c:pt>
                </c:numCache>
              </c:numRef>
            </c:plus>
            <c:minus>
              <c:numRef>
                <c:f>TBT!$L$9:$O$9</c:f>
                <c:numCache>
                  <c:formatCode>General</c:formatCode>
                  <c:ptCount val="4"/>
                  <c:pt idx="0">
                    <c:v>5.7735026918962502E-3</c:v>
                  </c:pt>
                  <c:pt idx="1">
                    <c:v>1.154700538379248E-2</c:v>
                  </c:pt>
                  <c:pt idx="2">
                    <c:v>2.3094010767585035E-2</c:v>
                  </c:pt>
                  <c:pt idx="3">
                    <c:v>2.3094010767585036E-3</c:v>
                  </c:pt>
                </c:numCache>
              </c:numRef>
            </c:minus>
          </c:errBars>
          <c:val>
            <c:numRef>
              <c:f>TBT!$L$8:$O$8</c:f>
              <c:numCache>
                <c:formatCode>General</c:formatCode>
                <c:ptCount val="4"/>
                <c:pt idx="0">
                  <c:v>1.6666666666666666E-2</c:v>
                </c:pt>
                <c:pt idx="1">
                  <c:v>6.6666666666666666E-2</c:v>
                </c:pt>
                <c:pt idx="2">
                  <c:v>5.3333333333333337E-2</c:v>
                </c:pt>
                <c:pt idx="3">
                  <c:v>3.3333333333333335E-3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72288"/>
        <c:axId val="39373824"/>
      </c:barChart>
      <c:catAx>
        <c:axId val="39372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39373824"/>
        <c:crosses val="autoZero"/>
        <c:auto val="1"/>
        <c:lblAlgn val="ctr"/>
        <c:lblOffset val="100"/>
        <c:noMultiLvlLbl val="0"/>
      </c:catAx>
      <c:valAx>
        <c:axId val="3937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3937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TBT </a:t>
            </a:r>
            <a:r>
              <a:rPr lang="en-US" sz="1400" b="1" i="0" baseline="0">
                <a:effectLst/>
              </a:rPr>
              <a:t>(µg/g)</a:t>
            </a:r>
            <a:endParaRPr lang="en-US" sz="1400">
              <a:effectLst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TBT!$B$3</c:f>
              <c:strCache>
                <c:ptCount val="1"/>
                <c:pt idx="0">
                  <c:v>SEDIMENT</c:v>
                </c:pt>
              </c:strCache>
            </c:strRef>
          </c:tx>
          <c:invertIfNegative val="0"/>
          <c:val>
            <c:numRef>
              <c:f>TBT!$C$8:$F$8</c:f>
              <c:numCache>
                <c:formatCode>General</c:formatCode>
                <c:ptCount val="4"/>
                <c:pt idx="0">
                  <c:v>0.60666666666666658</c:v>
                </c:pt>
                <c:pt idx="1">
                  <c:v>6.9866666666666672</c:v>
                </c:pt>
                <c:pt idx="2">
                  <c:v>6.1166666666666671</c:v>
                </c:pt>
                <c:pt idx="3">
                  <c:v>0.22666666666666666</c:v>
                </c:pt>
              </c:numCache>
            </c:numRef>
          </c:val>
        </c:ser>
        <c:ser>
          <c:idx val="1"/>
          <c:order val="1"/>
          <c:tx>
            <c:strRef>
              <c:f>TBT!$K$3</c:f>
              <c:strCache>
                <c:ptCount val="1"/>
                <c:pt idx="0">
                  <c:v>FISH</c:v>
                </c:pt>
              </c:strCache>
            </c:strRef>
          </c:tx>
          <c:invertIfNegative val="0"/>
          <c:val>
            <c:numRef>
              <c:f>TBT!$L$8:$O$8</c:f>
              <c:numCache>
                <c:formatCode>General</c:formatCode>
                <c:ptCount val="4"/>
                <c:pt idx="0">
                  <c:v>1.6666666666666666E-2</c:v>
                </c:pt>
                <c:pt idx="1">
                  <c:v>6.6666666666666666E-2</c:v>
                </c:pt>
                <c:pt idx="2">
                  <c:v>5.3333333333333337E-2</c:v>
                </c:pt>
                <c:pt idx="3">
                  <c:v>3.3333333333333335E-3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04192"/>
        <c:axId val="48505984"/>
      </c:barChart>
      <c:catAx>
        <c:axId val="48504192"/>
        <c:scaling>
          <c:orientation val="minMax"/>
        </c:scaling>
        <c:delete val="0"/>
        <c:axPos val="b"/>
        <c:majorTickMark val="out"/>
        <c:minorTickMark val="none"/>
        <c:tickLblPos val="nextTo"/>
        <c:crossAx val="48505984"/>
        <c:crosses val="autoZero"/>
        <c:auto val="1"/>
        <c:lblAlgn val="ctr"/>
        <c:lblOffset val="100"/>
        <c:noMultiLvlLbl val="0"/>
      </c:catAx>
      <c:valAx>
        <c:axId val="48505984"/>
        <c:scaling>
          <c:orientation val="minMax"/>
          <c:max val="7"/>
        </c:scaling>
        <c:delete val="0"/>
        <c:axPos val="l"/>
        <c:numFmt formatCode="General" sourceLinked="1"/>
        <c:majorTickMark val="out"/>
        <c:minorTickMark val="none"/>
        <c:tickLblPos val="nextTo"/>
        <c:crossAx val="485041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560294</xdr:colOff>
      <xdr:row>28</xdr:row>
      <xdr:rowOff>129989</xdr:rowOff>
    </xdr:from>
    <xdr:to>
      <xdr:col>7</xdr:col>
      <xdr:colOff>560294</xdr:colOff>
      <xdr:row>42</xdr:row>
      <xdr:rowOff>11206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593911</xdr:colOff>
      <xdr:row>28</xdr:row>
      <xdr:rowOff>163606</xdr:rowOff>
    </xdr:from>
    <xdr:to>
      <xdr:col>16</xdr:col>
      <xdr:colOff>593912</xdr:colOff>
      <xdr:row>41</xdr:row>
      <xdr:rowOff>134470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608358</xdr:colOff>
      <xdr:row>28</xdr:row>
      <xdr:rowOff>157370</xdr:rowOff>
    </xdr:from>
    <xdr:to>
      <xdr:col>25</xdr:col>
      <xdr:colOff>303558</xdr:colOff>
      <xdr:row>43</xdr:row>
      <xdr:rowOff>43070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63"/>
  <sheetViews>
    <sheetView tabSelected="1" topLeftCell="A40" zoomScale="70" zoomScaleNormal="70" workbookViewId="0">
      <selection activeCell="Q62" sqref="Q62"/>
    </sheetView>
  </sheetViews>
  <sheetFormatPr defaultRowHeight="15" x14ac:dyDescent="0.25"/>
  <sheetData>
    <row r="1" spans="2:24" ht="15.75" x14ac:dyDescent="0.25">
      <c r="H1" s="35" t="s">
        <v>42</v>
      </c>
      <c r="I1" s="35"/>
    </row>
    <row r="3" spans="2:24" x14ac:dyDescent="0.25">
      <c r="B3" s="38" t="s">
        <v>4</v>
      </c>
      <c r="C3" s="38"/>
      <c r="D3" s="38"/>
      <c r="E3" s="38"/>
      <c r="F3" s="38"/>
      <c r="K3" s="30" t="s">
        <v>23</v>
      </c>
      <c r="L3" s="30"/>
      <c r="M3" s="30"/>
      <c r="N3" s="30"/>
      <c r="O3" s="30"/>
    </row>
    <row r="4" spans="2:24" x14ac:dyDescent="0.25">
      <c r="B4" s="16"/>
      <c r="C4" s="19">
        <v>1</v>
      </c>
      <c r="D4" s="19">
        <v>2</v>
      </c>
      <c r="E4" s="19">
        <v>3</v>
      </c>
      <c r="F4" s="19">
        <v>4</v>
      </c>
      <c r="K4" s="16"/>
      <c r="L4" s="19">
        <v>1</v>
      </c>
      <c r="M4" s="19">
        <v>2</v>
      </c>
      <c r="N4" s="19">
        <v>3</v>
      </c>
      <c r="O4" s="19">
        <v>4</v>
      </c>
    </row>
    <row r="5" spans="2:24" ht="15.75" x14ac:dyDescent="0.25">
      <c r="B5" s="19" t="s">
        <v>0</v>
      </c>
      <c r="C5" s="17">
        <v>0.51</v>
      </c>
      <c r="D5" s="17">
        <v>7.07</v>
      </c>
      <c r="E5" s="17">
        <v>6.23</v>
      </c>
      <c r="F5" s="17">
        <v>0.23</v>
      </c>
      <c r="K5" s="19" t="s">
        <v>0</v>
      </c>
      <c r="L5" s="28">
        <v>0.02</v>
      </c>
      <c r="M5" s="28">
        <v>0.08</v>
      </c>
      <c r="N5" s="28">
        <v>0.04</v>
      </c>
      <c r="O5" s="17">
        <v>2E-3</v>
      </c>
    </row>
    <row r="6" spans="2:24" ht="15.75" x14ac:dyDescent="0.25">
      <c r="B6" s="19" t="s">
        <v>1</v>
      </c>
      <c r="C6" s="17">
        <v>0.64</v>
      </c>
      <c r="D6" s="17">
        <v>6.92</v>
      </c>
      <c r="E6" s="17">
        <v>6.04</v>
      </c>
      <c r="F6" s="17">
        <v>0.21</v>
      </c>
      <c r="K6" s="19" t="s">
        <v>1</v>
      </c>
      <c r="L6" s="28">
        <v>0.01</v>
      </c>
      <c r="M6" s="28">
        <v>0.06</v>
      </c>
      <c r="N6" s="28">
        <v>0.08</v>
      </c>
      <c r="O6" s="17">
        <v>6.0000000000000001E-3</v>
      </c>
      <c r="T6" s="29"/>
      <c r="U6" s="29"/>
      <c r="V6" s="29"/>
      <c r="W6" s="29"/>
      <c r="X6" s="29"/>
    </row>
    <row r="7" spans="2:24" ht="15.75" x14ac:dyDescent="0.25">
      <c r="B7" s="19" t="s">
        <v>2</v>
      </c>
      <c r="C7" s="17">
        <v>0.67</v>
      </c>
      <c r="D7" s="17">
        <v>6.97</v>
      </c>
      <c r="E7" s="17">
        <v>6.08</v>
      </c>
      <c r="F7" s="17">
        <v>0.24</v>
      </c>
      <c r="K7" s="19" t="s">
        <v>2</v>
      </c>
      <c r="L7" s="28">
        <v>0.02</v>
      </c>
      <c r="M7" s="28">
        <v>0.06</v>
      </c>
      <c r="N7" s="28">
        <v>0.04</v>
      </c>
      <c r="O7" s="17">
        <v>2E-3</v>
      </c>
      <c r="T7" s="1"/>
      <c r="U7" s="1"/>
      <c r="V7" s="1"/>
      <c r="W7" s="1"/>
      <c r="X7" s="1"/>
    </row>
    <row r="8" spans="2:24" ht="15.75" x14ac:dyDescent="0.25">
      <c r="B8" s="19" t="s">
        <v>3</v>
      </c>
      <c r="C8" s="21">
        <v>0.60666666666666658</v>
      </c>
      <c r="D8" s="21">
        <v>6.9866666666666672</v>
      </c>
      <c r="E8" s="21">
        <v>6.1166666666666671</v>
      </c>
      <c r="F8" s="21">
        <v>0.22666666666666666</v>
      </c>
      <c r="G8">
        <f>(AVERAGE(C8:F8))</f>
        <v>3.4841666666666669</v>
      </c>
      <c r="K8" s="19" t="s">
        <v>3</v>
      </c>
      <c r="L8" s="21">
        <v>1.6666666666666666E-2</v>
      </c>
      <c r="M8" s="21">
        <v>6.6666666666666666E-2</v>
      </c>
      <c r="N8" s="21">
        <v>5.3333333333333337E-2</v>
      </c>
      <c r="O8" s="21">
        <v>3.3333333333333335E-3</v>
      </c>
      <c r="P8">
        <f>AVERAGE(L8:O8)</f>
        <v>3.4999999999999996E-2</v>
      </c>
      <c r="R8">
        <f>G8/P8</f>
        <v>99.547619047619065</v>
      </c>
      <c r="T8" s="1"/>
      <c r="U8" s="1"/>
      <c r="V8" s="1"/>
      <c r="W8" s="1"/>
      <c r="X8" s="1"/>
    </row>
    <row r="9" spans="2:24" ht="15.75" x14ac:dyDescent="0.25">
      <c r="B9" s="19" t="s">
        <v>35</v>
      </c>
      <c r="C9" s="18">
        <v>8.5049005481154363E-2</v>
      </c>
      <c r="D9" s="18">
        <v>7.6376261582597554E-2</v>
      </c>
      <c r="E9" s="18">
        <v>0.10016652800877834</v>
      </c>
      <c r="F9" s="18">
        <v>1.5275252316519468E-2</v>
      </c>
      <c r="K9" s="19" t="s">
        <v>35</v>
      </c>
      <c r="L9" s="18">
        <v>5.7735026918962502E-3</v>
      </c>
      <c r="M9" s="18">
        <v>1.154700538379248E-2</v>
      </c>
      <c r="N9" s="18">
        <v>2.3094010767585035E-2</v>
      </c>
      <c r="O9" s="18">
        <v>2.3094010767585036E-3</v>
      </c>
      <c r="R9">
        <f>D8/M8</f>
        <v>104.80000000000001</v>
      </c>
      <c r="T9" s="1"/>
      <c r="U9" s="1"/>
      <c r="V9" s="1"/>
      <c r="W9" s="1"/>
      <c r="X9" s="1"/>
    </row>
    <row r="10" spans="2:24" ht="15.75" x14ac:dyDescent="0.25">
      <c r="B10" s="14"/>
      <c r="K10" s="14"/>
      <c r="L10" s="15"/>
      <c r="M10" s="15"/>
      <c r="N10" s="15"/>
      <c r="O10" s="15"/>
      <c r="T10" s="1"/>
      <c r="U10" s="1"/>
      <c r="V10" s="1"/>
      <c r="W10" s="1"/>
      <c r="X10" s="1"/>
    </row>
    <row r="11" spans="2:24" x14ac:dyDescent="0.25">
      <c r="T11" s="4"/>
      <c r="U11" s="4"/>
      <c r="V11" s="4"/>
      <c r="W11" s="4"/>
      <c r="X11" s="4"/>
    </row>
    <row r="12" spans="2:24" x14ac:dyDescent="0.25">
      <c r="B12" t="s">
        <v>5</v>
      </c>
      <c r="K12" t="s">
        <v>5</v>
      </c>
    </row>
    <row r="14" spans="2:24" ht="15.75" thickBot="1" x14ac:dyDescent="0.3">
      <c r="B14" t="s">
        <v>6</v>
      </c>
      <c r="K14" t="s">
        <v>6</v>
      </c>
    </row>
    <row r="15" spans="2:24" x14ac:dyDescent="0.25">
      <c r="B15" s="3" t="s">
        <v>7</v>
      </c>
      <c r="C15" s="3" t="s">
        <v>8</v>
      </c>
      <c r="D15" s="3" t="s">
        <v>9</v>
      </c>
      <c r="E15" s="3" t="s">
        <v>10</v>
      </c>
      <c r="F15" s="3" t="s">
        <v>11</v>
      </c>
      <c r="K15" s="3" t="s">
        <v>7</v>
      </c>
      <c r="L15" s="3" t="s">
        <v>8</v>
      </c>
      <c r="M15" s="3" t="s">
        <v>9</v>
      </c>
      <c r="N15" s="3" t="s">
        <v>10</v>
      </c>
      <c r="O15" s="3" t="s">
        <v>11</v>
      </c>
    </row>
    <row r="16" spans="2:24" x14ac:dyDescent="0.25">
      <c r="B16" s="1" t="s">
        <v>37</v>
      </c>
      <c r="C16" s="1">
        <v>3</v>
      </c>
      <c r="D16" s="1">
        <v>1.8199999999999998</v>
      </c>
      <c r="E16" s="1">
        <v>0.60666666666666658</v>
      </c>
      <c r="F16" s="1">
        <v>7.2333333333334249E-3</v>
      </c>
      <c r="K16" s="1" t="s">
        <v>37</v>
      </c>
      <c r="L16" s="1">
        <v>3</v>
      </c>
      <c r="M16" s="1">
        <v>0.05</v>
      </c>
      <c r="N16" s="1">
        <v>1.6666666666666666E-2</v>
      </c>
      <c r="O16" s="1">
        <v>3.333333333333324E-5</v>
      </c>
    </row>
    <row r="17" spans="2:26" x14ac:dyDescent="0.25">
      <c r="B17" s="1" t="s">
        <v>38</v>
      </c>
      <c r="C17" s="1">
        <v>3</v>
      </c>
      <c r="D17" s="1">
        <v>20.96</v>
      </c>
      <c r="E17" s="1">
        <v>6.9866666666666672</v>
      </c>
      <c r="F17" s="1">
        <v>5.8333333333333666E-3</v>
      </c>
      <c r="K17" s="1" t="s">
        <v>38</v>
      </c>
      <c r="L17" s="1">
        <v>3</v>
      </c>
      <c r="M17" s="1">
        <v>0.2</v>
      </c>
      <c r="N17" s="1">
        <v>6.6666666666666666E-2</v>
      </c>
      <c r="O17" s="1">
        <v>1.3333333333333253E-4</v>
      </c>
    </row>
    <row r="18" spans="2:26" x14ac:dyDescent="0.25">
      <c r="B18" s="1" t="s">
        <v>39</v>
      </c>
      <c r="C18" s="1">
        <v>3</v>
      </c>
      <c r="D18" s="1">
        <v>18.350000000000001</v>
      </c>
      <c r="E18" s="1">
        <v>6.1166666666666671</v>
      </c>
      <c r="F18" s="1">
        <v>1.0033333333333377E-2</v>
      </c>
      <c r="K18" s="1" t="s">
        <v>39</v>
      </c>
      <c r="L18" s="1">
        <v>3</v>
      </c>
      <c r="M18" s="1">
        <v>0.16</v>
      </c>
      <c r="N18" s="1">
        <v>5.3333333333333337E-2</v>
      </c>
      <c r="O18" s="1">
        <v>5.3333333333333358E-4</v>
      </c>
    </row>
    <row r="19" spans="2:26" ht="15.75" thickBot="1" x14ac:dyDescent="0.3">
      <c r="B19" s="2" t="s">
        <v>40</v>
      </c>
      <c r="C19" s="2">
        <v>3</v>
      </c>
      <c r="D19" s="2">
        <v>0.67999999999999994</v>
      </c>
      <c r="E19" s="2">
        <v>0.22666666666666666</v>
      </c>
      <c r="F19" s="2">
        <v>2.3333333333333339E-4</v>
      </c>
      <c r="K19" s="2" t="s">
        <v>40</v>
      </c>
      <c r="L19" s="2">
        <v>3</v>
      </c>
      <c r="M19" s="2">
        <v>0.01</v>
      </c>
      <c r="N19" s="2">
        <v>3.3333333333333335E-3</v>
      </c>
      <c r="O19" s="2">
        <v>5.3333333333333354E-6</v>
      </c>
      <c r="Y19" s="4"/>
      <c r="Z19" s="4"/>
    </row>
    <row r="20" spans="2:26" x14ac:dyDescent="0.25">
      <c r="Y20" s="4"/>
      <c r="Z20" s="4"/>
    </row>
    <row r="21" spans="2:26" x14ac:dyDescent="0.25">
      <c r="Y21" s="4"/>
      <c r="Z21" s="4"/>
    </row>
    <row r="22" spans="2:26" ht="15.75" thickBot="1" x14ac:dyDescent="0.3">
      <c r="B22" t="s">
        <v>12</v>
      </c>
      <c r="K22" t="s">
        <v>12</v>
      </c>
    </row>
    <row r="23" spans="2:26" x14ac:dyDescent="0.25">
      <c r="B23" s="3" t="s">
        <v>13</v>
      </c>
      <c r="C23" s="3" t="s">
        <v>14</v>
      </c>
      <c r="D23" s="3" t="s">
        <v>15</v>
      </c>
      <c r="E23" s="3" t="s">
        <v>16</v>
      </c>
      <c r="F23" s="3" t="s">
        <v>17</v>
      </c>
      <c r="G23" s="3" t="s">
        <v>18</v>
      </c>
      <c r="H23" s="3" t="s">
        <v>19</v>
      </c>
      <c r="K23" s="3" t="s">
        <v>13</v>
      </c>
      <c r="L23" s="3" t="s">
        <v>14</v>
      </c>
      <c r="M23" s="3" t="s">
        <v>15</v>
      </c>
      <c r="N23" s="3" t="s">
        <v>16</v>
      </c>
      <c r="O23" s="3" t="s">
        <v>17</v>
      </c>
      <c r="P23" s="3" t="s">
        <v>18</v>
      </c>
      <c r="Q23" s="3" t="s">
        <v>19</v>
      </c>
    </row>
    <row r="24" spans="2:26" x14ac:dyDescent="0.25">
      <c r="B24" s="1" t="s">
        <v>20</v>
      </c>
      <c r="C24" s="1">
        <v>114.266625</v>
      </c>
      <c r="D24" s="1">
        <v>3</v>
      </c>
      <c r="E24" s="1">
        <v>38.088875000000002</v>
      </c>
      <c r="F24" s="1">
        <v>6529.5214285714073</v>
      </c>
      <c r="G24" s="26">
        <v>6.8339194649276596E-14</v>
      </c>
      <c r="H24" s="1">
        <v>4.0661805513511613</v>
      </c>
      <c r="K24" s="1" t="s">
        <v>20</v>
      </c>
      <c r="L24" s="1">
        <v>8.0333333333333333E-3</v>
      </c>
      <c r="M24" s="1">
        <v>3</v>
      </c>
      <c r="N24" s="1">
        <v>2.6777777777777776E-3</v>
      </c>
      <c r="O24" s="1">
        <v>15.185885318210458</v>
      </c>
      <c r="P24" s="1">
        <v>1.1494723227989411E-3</v>
      </c>
      <c r="Q24" s="1">
        <v>4.0661805513511613</v>
      </c>
    </row>
    <row r="25" spans="2:26" x14ac:dyDescent="0.25">
      <c r="B25" s="1" t="s">
        <v>21</v>
      </c>
      <c r="C25" s="1">
        <v>4.6666666666666821E-2</v>
      </c>
      <c r="D25" s="1">
        <v>8</v>
      </c>
      <c r="E25" s="1">
        <v>5.8333333333333527E-3</v>
      </c>
      <c r="F25" s="1"/>
      <c r="G25" s="1"/>
      <c r="H25" s="1"/>
      <c r="K25" s="1" t="s">
        <v>21</v>
      </c>
      <c r="L25" s="1">
        <v>1.4106666666666668E-3</v>
      </c>
      <c r="M25" s="1">
        <v>8</v>
      </c>
      <c r="N25" s="1">
        <v>1.7633333333333335E-4</v>
      </c>
      <c r="O25" s="1"/>
      <c r="P25" s="1"/>
      <c r="Q25" s="1"/>
    </row>
    <row r="26" spans="2:26" x14ac:dyDescent="0.25">
      <c r="B26" s="1"/>
      <c r="C26" s="1"/>
      <c r="D26" s="1"/>
      <c r="E26" s="1"/>
      <c r="F26" s="1"/>
      <c r="G26" s="1"/>
      <c r="H26" s="1"/>
      <c r="K26" s="1"/>
      <c r="L26" s="1"/>
      <c r="M26" s="1"/>
      <c r="N26" s="1"/>
      <c r="O26" s="1"/>
      <c r="P26" s="1"/>
      <c r="Q26" s="1"/>
    </row>
    <row r="27" spans="2:26" ht="15.75" thickBot="1" x14ac:dyDescent="0.3">
      <c r="B27" s="2" t="s">
        <v>22</v>
      </c>
      <c r="C27" s="2">
        <v>114.31329166666667</v>
      </c>
      <c r="D27" s="2">
        <v>11</v>
      </c>
      <c r="E27" s="2"/>
      <c r="F27" s="2"/>
      <c r="G27" s="2"/>
      <c r="H27" s="2"/>
      <c r="K27" s="2" t="s">
        <v>22</v>
      </c>
      <c r="L27" s="2">
        <v>9.444000000000001E-3</v>
      </c>
      <c r="M27" s="2">
        <v>11</v>
      </c>
      <c r="N27" s="2"/>
      <c r="O27" s="2"/>
      <c r="P27" s="2"/>
      <c r="Q27" s="2"/>
    </row>
    <row r="45" spans="2:26" x14ac:dyDescent="0.25">
      <c r="B45" s="39" t="s">
        <v>33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7" spans="2:26" x14ac:dyDescent="0.25">
      <c r="B47" s="36" t="s">
        <v>4</v>
      </c>
      <c r="C47" s="36"/>
      <c r="D47" s="36"/>
      <c r="F47" s="41" t="s">
        <v>24</v>
      </c>
      <c r="G47" s="41"/>
      <c r="H47" s="41"/>
      <c r="I47" s="41"/>
      <c r="K47" s="10" t="s">
        <v>23</v>
      </c>
      <c r="L47" s="10"/>
      <c r="M47" s="10"/>
      <c r="O47" s="11" t="s">
        <v>24</v>
      </c>
      <c r="P47" s="11"/>
      <c r="Q47" s="11"/>
      <c r="R47" s="11"/>
    </row>
    <row r="48" spans="2:26" ht="15.75" customHeight="1" x14ac:dyDescent="0.25">
      <c r="B48" s="37" t="s">
        <v>25</v>
      </c>
      <c r="C48" s="37"/>
      <c r="D48" s="1">
        <v>5.8333333333333501E-3</v>
      </c>
      <c r="F48" s="6" t="s">
        <v>31</v>
      </c>
      <c r="G48" s="6" t="s">
        <v>3</v>
      </c>
      <c r="H48" s="6" t="s">
        <v>32</v>
      </c>
      <c r="I48" s="6" t="s">
        <v>34</v>
      </c>
      <c r="K48" s="13" t="s">
        <v>25</v>
      </c>
      <c r="L48" s="13"/>
      <c r="M48" s="1">
        <v>2.6777777777777776E-3</v>
      </c>
      <c r="O48" s="6" t="s">
        <v>31</v>
      </c>
      <c r="P48" s="6" t="s">
        <v>3</v>
      </c>
      <c r="Q48" s="6" t="s">
        <v>32</v>
      </c>
      <c r="R48" s="6" t="s">
        <v>34</v>
      </c>
    </row>
    <row r="49" spans="2:18" ht="15.75" x14ac:dyDescent="0.25">
      <c r="B49" s="37" t="s">
        <v>26</v>
      </c>
      <c r="C49" s="37"/>
      <c r="D49">
        <f>TINV(D50,D51)</f>
        <v>2.3060041352041671</v>
      </c>
      <c r="F49" s="6">
        <v>4</v>
      </c>
      <c r="G49" s="7">
        <v>0.22666666666666666</v>
      </c>
      <c r="H49" s="5">
        <f>D53+G49</f>
        <v>0.37047129010696567</v>
      </c>
      <c r="I49" s="4"/>
      <c r="K49" s="13" t="s">
        <v>26</v>
      </c>
      <c r="L49" s="13"/>
      <c r="M49">
        <f>TINV(M50,M51)</f>
        <v>2.3060041352041671</v>
      </c>
      <c r="O49" s="6">
        <v>4</v>
      </c>
      <c r="P49" s="7">
        <v>3.3333333333333335E-3</v>
      </c>
      <c r="Q49" s="5">
        <f>M53+P49</f>
        <v>0.10076535606563214</v>
      </c>
      <c r="R49" s="4"/>
    </row>
    <row r="50" spans="2:18" ht="15.75" x14ac:dyDescent="0.25">
      <c r="B50" s="37" t="s">
        <v>27</v>
      </c>
      <c r="C50" s="37"/>
      <c r="D50">
        <v>0.05</v>
      </c>
      <c r="F50" s="6">
        <v>1</v>
      </c>
      <c r="G50" s="7">
        <v>0.60666666666666658</v>
      </c>
      <c r="H50" s="5">
        <f>D53+G50</f>
        <v>0.75047129010696556</v>
      </c>
      <c r="I50" s="13"/>
      <c r="K50" s="13" t="s">
        <v>27</v>
      </c>
      <c r="L50" s="13"/>
      <c r="M50">
        <v>0.05</v>
      </c>
      <c r="O50" s="6">
        <v>1</v>
      </c>
      <c r="P50" s="7">
        <v>1.6666666666666666E-2</v>
      </c>
      <c r="Q50" s="5">
        <f>M53+P50</f>
        <v>0.11409868939896547</v>
      </c>
      <c r="R50" s="13"/>
    </row>
    <row r="51" spans="2:18" ht="15.75" x14ac:dyDescent="0.25">
      <c r="B51" s="37" t="s">
        <v>28</v>
      </c>
      <c r="C51" s="37"/>
      <c r="D51" s="1">
        <v>8</v>
      </c>
      <c r="F51" s="6">
        <v>3</v>
      </c>
      <c r="G51" s="7">
        <v>6.1166666666666671</v>
      </c>
      <c r="H51" s="5">
        <f>D53+G51</f>
        <v>6.2604712901069659</v>
      </c>
      <c r="I51" s="13"/>
      <c r="K51" s="13" t="s">
        <v>28</v>
      </c>
      <c r="L51" s="13"/>
      <c r="M51" s="1">
        <v>8</v>
      </c>
      <c r="O51" s="6">
        <v>3</v>
      </c>
      <c r="P51" s="7">
        <v>5.3333333333333337E-2</v>
      </c>
      <c r="Q51" s="5">
        <f>M53+P51</f>
        <v>0.15076535606563216</v>
      </c>
      <c r="R51" s="13"/>
    </row>
    <row r="52" spans="2:18" ht="15.75" x14ac:dyDescent="0.25">
      <c r="B52" s="37" t="s">
        <v>29</v>
      </c>
      <c r="C52" s="37"/>
      <c r="D52" s="1">
        <v>3</v>
      </c>
      <c r="F52" s="6">
        <v>2</v>
      </c>
      <c r="G52" s="7">
        <v>6.9866666666666672</v>
      </c>
      <c r="H52" s="5">
        <f>D53+G52</f>
        <v>7.130471290106966</v>
      </c>
      <c r="I52" s="13"/>
      <c r="K52" s="13" t="s">
        <v>29</v>
      </c>
      <c r="L52" s="13"/>
      <c r="M52" s="1">
        <v>3</v>
      </c>
      <c r="O52" s="6">
        <v>2</v>
      </c>
      <c r="P52" s="7">
        <v>6.6666666666666666E-2</v>
      </c>
      <c r="Q52" s="5">
        <f>M53+P52</f>
        <v>0.16409868939896549</v>
      </c>
      <c r="R52" s="13"/>
    </row>
    <row r="53" spans="2:18" ht="15.75" customHeight="1" x14ac:dyDescent="0.25">
      <c r="B53" s="40" t="s">
        <v>30</v>
      </c>
      <c r="C53" s="40"/>
      <c r="D53">
        <f>D49*SQRT(2*D48/D52)</f>
        <v>0.14380462344029898</v>
      </c>
      <c r="K53" s="12" t="s">
        <v>30</v>
      </c>
      <c r="L53" s="12"/>
      <c r="M53">
        <f>M49*SQRT(2*M48/M52)</f>
        <v>9.7432022732298812E-2</v>
      </c>
    </row>
    <row r="56" spans="2:18" x14ac:dyDescent="0.25">
      <c r="B56" s="23"/>
      <c r="C56" s="23"/>
      <c r="D56" s="9">
        <v>2</v>
      </c>
      <c r="E56" s="9">
        <v>3</v>
      </c>
      <c r="F56" s="9">
        <v>1</v>
      </c>
      <c r="G56" s="9">
        <v>4</v>
      </c>
      <c r="L56" s="24"/>
      <c r="M56" s="24"/>
      <c r="N56" s="9">
        <v>2</v>
      </c>
      <c r="O56" s="9">
        <v>3</v>
      </c>
      <c r="P56" s="9">
        <v>1</v>
      </c>
      <c r="Q56" s="9">
        <v>4</v>
      </c>
      <c r="R56" s="9"/>
    </row>
    <row r="57" spans="2:18" x14ac:dyDescent="0.25">
      <c r="B57" s="24"/>
      <c r="C57" s="24"/>
      <c r="D57" s="22">
        <v>6.9866666666666672</v>
      </c>
      <c r="E57" s="22">
        <v>6.1166666666666671</v>
      </c>
      <c r="F57" s="22">
        <v>0.60666666666666658</v>
      </c>
      <c r="G57" s="22">
        <v>0.22666666666666666</v>
      </c>
      <c r="L57" s="24"/>
      <c r="M57" s="24"/>
      <c r="N57" s="22">
        <v>6.6666666666666666E-2</v>
      </c>
      <c r="O57" s="22">
        <v>5.3333333333333337E-2</v>
      </c>
      <c r="P57" s="22">
        <v>1.6666666666666666E-2</v>
      </c>
      <c r="Q57" s="22">
        <v>3.3333333333333335E-3</v>
      </c>
      <c r="R57" s="9"/>
    </row>
    <row r="58" spans="2:18" x14ac:dyDescent="0.25">
      <c r="B58" s="9">
        <v>4</v>
      </c>
      <c r="C58" s="22">
        <v>0.22666666666666666</v>
      </c>
      <c r="D58" s="25">
        <f>D57-C58</f>
        <v>6.7600000000000007</v>
      </c>
      <c r="E58" s="25">
        <f>E57-C58</f>
        <v>5.8900000000000006</v>
      </c>
      <c r="F58" s="25">
        <f>F57-C58</f>
        <v>0.37999999999999989</v>
      </c>
      <c r="G58" s="9"/>
      <c r="L58" s="6">
        <v>4</v>
      </c>
      <c r="M58" s="7">
        <v>3.3333333333333335E-3</v>
      </c>
      <c r="N58" s="25">
        <f>N57-M58</f>
        <v>6.3333333333333339E-2</v>
      </c>
      <c r="O58" s="22">
        <f>O57-M58</f>
        <v>0.05</v>
      </c>
      <c r="P58" s="22">
        <f>P57-M58</f>
        <v>1.3333333333333332E-2</v>
      </c>
      <c r="Q58" s="9"/>
      <c r="R58" s="9"/>
    </row>
    <row r="59" spans="2:18" x14ac:dyDescent="0.25">
      <c r="B59" s="9">
        <v>1</v>
      </c>
      <c r="C59" s="22">
        <v>0.60666666666666658</v>
      </c>
      <c r="D59" s="25">
        <f>D57-C59</f>
        <v>6.3800000000000008</v>
      </c>
      <c r="E59" s="25">
        <f>E57-C59</f>
        <v>5.5100000000000007</v>
      </c>
      <c r="F59" s="9"/>
      <c r="G59" s="9"/>
      <c r="L59" s="6">
        <v>1</v>
      </c>
      <c r="M59" s="7">
        <v>1.6666666666666666E-2</v>
      </c>
      <c r="N59" s="27">
        <f>N57-M59</f>
        <v>0.05</v>
      </c>
      <c r="O59" s="22">
        <f>O57-M59</f>
        <v>3.6666666666666667E-2</v>
      </c>
      <c r="P59" s="9"/>
      <c r="Q59" s="9"/>
      <c r="R59" s="9"/>
    </row>
    <row r="60" spans="2:18" x14ac:dyDescent="0.25">
      <c r="B60" s="9">
        <v>3</v>
      </c>
      <c r="C60" s="22">
        <v>6.1166666666666671</v>
      </c>
      <c r="D60" s="25">
        <f>D57-C60</f>
        <v>0.87000000000000011</v>
      </c>
      <c r="E60" s="9"/>
      <c r="F60" s="9"/>
      <c r="G60" s="9"/>
      <c r="L60" s="6">
        <v>3</v>
      </c>
      <c r="M60" s="7">
        <v>5.3333333333333337E-2</v>
      </c>
      <c r="N60" s="22">
        <f>N57-M60</f>
        <v>1.3333333333333329E-2</v>
      </c>
      <c r="O60" s="9"/>
      <c r="P60" s="9"/>
      <c r="Q60" s="9"/>
      <c r="R60" s="9"/>
    </row>
    <row r="61" spans="2:18" x14ac:dyDescent="0.25">
      <c r="B61" s="9">
        <v>2</v>
      </c>
      <c r="C61" s="22">
        <v>6.9866666666666672</v>
      </c>
      <c r="L61" s="6">
        <v>2</v>
      </c>
      <c r="M61" s="7">
        <v>6.6666666666666666E-2</v>
      </c>
      <c r="N61" s="9"/>
      <c r="O61" s="9"/>
      <c r="P61" s="9"/>
      <c r="Q61" s="9"/>
      <c r="R61" s="9"/>
    </row>
    <row r="63" spans="2:18" x14ac:dyDescent="0.25">
      <c r="B63" s="42" t="s">
        <v>41</v>
      </c>
      <c r="C63" s="42"/>
    </row>
  </sheetData>
  <mergeCells count="12">
    <mergeCell ref="B51:C51"/>
    <mergeCell ref="B52:C52"/>
    <mergeCell ref="B53:C53"/>
    <mergeCell ref="F47:I47"/>
    <mergeCell ref="B63:C63"/>
    <mergeCell ref="H1:I1"/>
    <mergeCell ref="B47:D47"/>
    <mergeCell ref="B48:C48"/>
    <mergeCell ref="B49:C49"/>
    <mergeCell ref="B50:C50"/>
    <mergeCell ref="B3:F3"/>
    <mergeCell ref="B45:Z4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workbookViewId="0">
      <selection activeCell="H12" sqref="H12"/>
    </sheetView>
  </sheetViews>
  <sheetFormatPr defaultRowHeight="15" x14ac:dyDescent="0.25"/>
  <sheetData>
    <row r="2" spans="2:5" x14ac:dyDescent="0.25">
      <c r="B2" s="20"/>
      <c r="C2" s="20"/>
      <c r="D2" s="43" t="s">
        <v>43</v>
      </c>
      <c r="E2" s="43"/>
    </row>
    <row r="3" spans="2:5" x14ac:dyDescent="0.25">
      <c r="B3" s="20" t="s">
        <v>44</v>
      </c>
      <c r="C3" s="20" t="s">
        <v>45</v>
      </c>
      <c r="D3" s="20" t="s">
        <v>46</v>
      </c>
      <c r="E3" s="20" t="s">
        <v>47</v>
      </c>
    </row>
    <row r="4" spans="2:5" x14ac:dyDescent="0.25">
      <c r="B4" s="20">
        <v>1</v>
      </c>
      <c r="C4" s="20" t="s">
        <v>0</v>
      </c>
      <c r="D4" s="20">
        <v>0.51</v>
      </c>
      <c r="E4" s="20">
        <v>0.02</v>
      </c>
    </row>
    <row r="5" spans="2:5" x14ac:dyDescent="0.25">
      <c r="B5" s="20"/>
      <c r="C5" s="20" t="s">
        <v>1</v>
      </c>
      <c r="D5" s="20">
        <v>0.64</v>
      </c>
      <c r="E5" s="20">
        <v>0.01</v>
      </c>
    </row>
    <row r="6" spans="2:5" x14ac:dyDescent="0.25">
      <c r="B6" s="20"/>
      <c r="C6" s="20" t="s">
        <v>2</v>
      </c>
      <c r="D6" s="20">
        <v>0.67</v>
      </c>
      <c r="E6" s="20">
        <v>0.02</v>
      </c>
    </row>
    <row r="7" spans="2:5" x14ac:dyDescent="0.25">
      <c r="B7" s="20"/>
      <c r="C7" s="20" t="s">
        <v>36</v>
      </c>
      <c r="D7" s="20">
        <v>0.60666666666666658</v>
      </c>
      <c r="E7" s="20">
        <v>1.6666666666666666E-2</v>
      </c>
    </row>
    <row r="8" spans="2:5" x14ac:dyDescent="0.25">
      <c r="B8" s="20">
        <v>2</v>
      </c>
      <c r="C8" s="20" t="s">
        <v>0</v>
      </c>
      <c r="D8" s="20">
        <v>7.07</v>
      </c>
      <c r="E8" s="20">
        <v>0.08</v>
      </c>
    </row>
    <row r="9" spans="2:5" x14ac:dyDescent="0.25">
      <c r="B9" s="20"/>
      <c r="C9" s="20" t="s">
        <v>1</v>
      </c>
      <c r="D9" s="20">
        <v>6.92</v>
      </c>
      <c r="E9" s="20">
        <v>0.06</v>
      </c>
    </row>
    <row r="10" spans="2:5" x14ac:dyDescent="0.25">
      <c r="B10" s="20"/>
      <c r="C10" s="20" t="s">
        <v>2</v>
      </c>
      <c r="D10" s="20">
        <v>6.97</v>
      </c>
      <c r="E10" s="20">
        <v>0.06</v>
      </c>
    </row>
    <row r="11" spans="2:5" x14ac:dyDescent="0.25">
      <c r="B11" s="20"/>
      <c r="C11" s="20" t="s">
        <v>36</v>
      </c>
      <c r="D11" s="20">
        <v>6.9866666666666672</v>
      </c>
      <c r="E11" s="20">
        <v>6.6666666666666666E-2</v>
      </c>
    </row>
    <row r="12" spans="2:5" x14ac:dyDescent="0.25">
      <c r="B12" s="20">
        <v>3</v>
      </c>
      <c r="C12" s="20" t="s">
        <v>0</v>
      </c>
      <c r="D12" s="20">
        <v>6.23</v>
      </c>
      <c r="E12" s="20">
        <v>0.04</v>
      </c>
    </row>
    <row r="13" spans="2:5" x14ac:dyDescent="0.25">
      <c r="B13" s="20"/>
      <c r="C13" s="20" t="s">
        <v>1</v>
      </c>
      <c r="D13" s="20">
        <v>6.04</v>
      </c>
      <c r="E13" s="20">
        <v>0.08</v>
      </c>
    </row>
    <row r="14" spans="2:5" x14ac:dyDescent="0.25">
      <c r="B14" s="20"/>
      <c r="C14" s="20" t="s">
        <v>2</v>
      </c>
      <c r="D14" s="20">
        <v>6.08</v>
      </c>
      <c r="E14" s="20">
        <v>0.04</v>
      </c>
    </row>
    <row r="15" spans="2:5" x14ac:dyDescent="0.25">
      <c r="B15" s="20"/>
      <c r="C15" s="20" t="s">
        <v>36</v>
      </c>
      <c r="D15" s="20">
        <v>6.1166666666666671</v>
      </c>
      <c r="E15" s="20">
        <v>5.3333333333333337E-2</v>
      </c>
    </row>
    <row r="16" spans="2:5" x14ac:dyDescent="0.25">
      <c r="B16" s="20">
        <v>4</v>
      </c>
      <c r="C16" s="20" t="s">
        <v>0</v>
      </c>
      <c r="D16" s="20">
        <v>0.23</v>
      </c>
      <c r="E16" s="20">
        <v>2E-3</v>
      </c>
    </row>
    <row r="17" spans="2:5" x14ac:dyDescent="0.25">
      <c r="B17" s="20"/>
      <c r="C17" s="20" t="s">
        <v>1</v>
      </c>
      <c r="D17" s="20">
        <v>0.21</v>
      </c>
      <c r="E17" s="20">
        <v>6.0000000000000001E-3</v>
      </c>
    </row>
    <row r="18" spans="2:5" x14ac:dyDescent="0.25">
      <c r="B18" s="20"/>
      <c r="C18" s="20" t="s">
        <v>2</v>
      </c>
      <c r="D18" s="20">
        <v>0.24</v>
      </c>
      <c r="E18" s="20">
        <v>2E-3</v>
      </c>
    </row>
    <row r="19" spans="2:5" x14ac:dyDescent="0.25">
      <c r="B19" s="20"/>
      <c r="C19" s="20" t="s">
        <v>36</v>
      </c>
      <c r="D19" s="20">
        <v>0.22666666666666666</v>
      </c>
      <c r="E19" s="20">
        <v>3.3333333333333335E-3</v>
      </c>
    </row>
  </sheetData>
  <mergeCells count="1">
    <mergeCell ref="D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8"/>
  <sheetViews>
    <sheetView workbookViewId="0">
      <selection activeCell="H14" sqref="H14"/>
    </sheetView>
  </sheetViews>
  <sheetFormatPr defaultRowHeight="15" x14ac:dyDescent="0.25"/>
  <cols>
    <col min="4" max="4" width="10.5703125" bestFit="1" customWidth="1"/>
    <col min="5" max="5" width="10.5703125" customWidth="1"/>
  </cols>
  <sheetData>
    <row r="4" spans="2:8" x14ac:dyDescent="0.25">
      <c r="B4" s="32"/>
      <c r="C4" s="32" t="s">
        <v>48</v>
      </c>
      <c r="D4" s="32" t="s">
        <v>50</v>
      </c>
      <c r="E4" s="32" t="s">
        <v>52</v>
      </c>
      <c r="F4" s="32" t="s">
        <v>49</v>
      </c>
      <c r="G4" s="32" t="s">
        <v>53</v>
      </c>
      <c r="H4" s="33" t="s">
        <v>54</v>
      </c>
    </row>
    <row r="5" spans="2:8" x14ac:dyDescent="0.25">
      <c r="B5" s="44" t="s">
        <v>51</v>
      </c>
      <c r="C5" s="16">
        <v>1</v>
      </c>
      <c r="D5" s="31">
        <v>0.60666666666666658</v>
      </c>
      <c r="E5" s="8">
        <v>5.0000000000000001E-4</v>
      </c>
      <c r="F5" s="31">
        <v>1.6666666666666666E-2</v>
      </c>
      <c r="G5" s="31">
        <f>F5/D5</f>
        <v>2.7472527472527476E-2</v>
      </c>
      <c r="H5" s="34">
        <f>F5/E5</f>
        <v>33.333333333333336</v>
      </c>
    </row>
    <row r="6" spans="2:8" x14ac:dyDescent="0.25">
      <c r="B6" s="44"/>
      <c r="C6" s="16">
        <v>2</v>
      </c>
      <c r="D6" s="31">
        <v>6.9866666666666672</v>
      </c>
      <c r="E6" s="8">
        <v>5.0000000000000001E-4</v>
      </c>
      <c r="F6" s="31">
        <v>6.6666666666666666E-2</v>
      </c>
      <c r="G6" s="31">
        <f t="shared" ref="G6:G8" si="0">F6/D6</f>
        <v>9.541984732824426E-3</v>
      </c>
      <c r="H6" s="34">
        <f t="shared" ref="H6:H8" si="1">F6/E6</f>
        <v>133.33333333333334</v>
      </c>
    </row>
    <row r="7" spans="2:8" x14ac:dyDescent="0.25">
      <c r="B7" s="44"/>
      <c r="C7" s="16">
        <v>3</v>
      </c>
      <c r="D7" s="31">
        <v>6.1166666666666671</v>
      </c>
      <c r="E7" s="8">
        <v>5.0000000000000001E-4</v>
      </c>
      <c r="F7" s="31">
        <v>5.3333333333333337E-2</v>
      </c>
      <c r="G7" s="31">
        <f t="shared" si="0"/>
        <v>8.7193460490463219E-3</v>
      </c>
      <c r="H7" s="34">
        <f t="shared" si="1"/>
        <v>106.66666666666667</v>
      </c>
    </row>
    <row r="8" spans="2:8" x14ac:dyDescent="0.25">
      <c r="B8" s="44"/>
      <c r="C8" s="16">
        <v>4</v>
      </c>
      <c r="D8" s="31">
        <v>0.22666666666666666</v>
      </c>
      <c r="E8" s="8">
        <v>5.0000000000000001E-4</v>
      </c>
      <c r="F8" s="31">
        <v>3.3333333333333335E-3</v>
      </c>
      <c r="G8" s="31">
        <f t="shared" si="0"/>
        <v>1.4705882352941178E-2</v>
      </c>
      <c r="H8" s="34">
        <f t="shared" si="1"/>
        <v>6.666666666666667</v>
      </c>
    </row>
  </sheetData>
  <mergeCells count="1">
    <mergeCell ref="B5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TBT</vt:lpstr>
      <vt:lpstr>Table</vt:lpstr>
      <vt:lpstr>BCF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Cloud9</dc:creator>
  <cp:lastModifiedBy>Cloud9</cp:lastModifiedBy>
  <dcterms:created xsi:type="dcterms:W3CDTF">2020-01-30T05:35:54Z</dcterms:created>
  <dcterms:modified xsi:type="dcterms:W3CDTF">2020-07-31T04:06:00Z</dcterms:modified>
</cp:coreProperties>
</file>